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worldwildlife365.sharepoint.com/sites/CarbonMonitoringTeam/Shared Documents/General/Training Materials/Sampling Design Guide/"/>
    </mc:Choice>
  </mc:AlternateContent>
  <xr:revisionPtr revIDLastSave="0" documentId="8_{014E3CCA-5052-4854-AC28-AE14F4959E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mple Allocation Calculator" sheetId="1" r:id="rId1"/>
    <sheet name="Sample Allocation per Strata" sheetId="3" r:id="rId2"/>
    <sheet name="Sample Allocation Visualizatio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2" i="3"/>
  <c r="C23" i="3"/>
  <c r="C24" i="3"/>
  <c r="C25" i="3"/>
  <c r="C20" i="3"/>
  <c r="D21" i="3"/>
  <c r="D22" i="3"/>
  <c r="D23" i="3"/>
  <c r="D24" i="3"/>
  <c r="D25" i="3"/>
  <c r="D20" i="3"/>
  <c r="B13" i="3"/>
  <c r="B16" i="3" s="1"/>
  <c r="B12" i="3"/>
  <c r="A19" i="2"/>
  <c r="A18" i="2" s="1"/>
  <c r="A17" i="2" s="1"/>
  <c r="A16" i="2" s="1"/>
  <c r="A15" i="2" s="1"/>
  <c r="A14" i="2" s="1"/>
  <c r="A13" i="2" s="1"/>
  <c r="A12" i="2" s="1"/>
  <c r="A11" i="2" s="1"/>
  <c r="A10" i="2" s="1"/>
  <c r="A9" i="2" s="1"/>
  <c r="A8" i="2" s="1"/>
  <c r="A7" i="2" s="1"/>
  <c r="A6" i="2" s="1"/>
  <c r="A5" i="2" s="1"/>
  <c r="A4" i="2" s="1"/>
  <c r="A3" i="2" s="1"/>
  <c r="A2" i="2" s="1"/>
  <c r="B14" i="1"/>
  <c r="B17" i="1" s="1"/>
  <c r="B13" i="1"/>
</calcChain>
</file>

<file path=xl/sharedStrings.xml><?xml version="1.0" encoding="utf-8"?>
<sst xmlns="http://schemas.openxmlformats.org/spreadsheetml/2006/main" count="53" uniqueCount="38">
  <si>
    <t xml:space="preserve"> </t>
  </si>
  <si>
    <t>Part 1 - For total study area</t>
  </si>
  <si>
    <t>User inputs:</t>
  </si>
  <si>
    <r>
      <rPr>
        <sz val="14"/>
        <color theme="1"/>
        <rFont val="Arial"/>
      </rPr>
      <t xml:space="preserve">a) </t>
    </r>
    <r>
      <rPr>
        <b/>
        <sz val="14"/>
        <color theme="1"/>
        <rFont val="Arial"/>
      </rPr>
      <t xml:space="preserve">Size </t>
    </r>
    <r>
      <rPr>
        <sz val="14"/>
        <color theme="1"/>
        <rFont val="Arial"/>
      </rPr>
      <t>of total study area (m^2)</t>
    </r>
  </si>
  <si>
    <r>
      <t xml:space="preserve">b) Margin of </t>
    </r>
    <r>
      <rPr>
        <b/>
        <sz val="14"/>
        <color theme="1"/>
        <rFont val="Arial"/>
      </rPr>
      <t xml:space="preserve">error </t>
    </r>
    <r>
      <rPr>
        <sz val="14"/>
        <color theme="1"/>
        <rFont val="Arial"/>
      </rPr>
      <t>(acceptable range)</t>
    </r>
  </si>
  <si>
    <t>c) Confidence level (level of precision; alpha value)</t>
  </si>
  <si>
    <t>Default Values - Can be updated by user:</t>
  </si>
  <si>
    <t>Forest Carbon Mean Value (from wwf-canada carbon map)</t>
  </si>
  <si>
    <t>Forest Carbon SD Value (from wwf-canada carbon map)</t>
  </si>
  <si>
    <t>Soil Carbon Mean Value (wwf-canada carbon map)</t>
  </si>
  <si>
    <t>Soil Carbon SD Value (wwf-canada carbon map)</t>
  </si>
  <si>
    <t>Z-statistic (soils)</t>
  </si>
  <si>
    <t>Z-statistic (forests)</t>
  </si>
  <si>
    <t>Output:</t>
  </si>
  <si>
    <t>Number of plots (n)</t>
  </si>
  <si>
    <t>Strata #</t>
  </si>
  <si>
    <t>Strata Size</t>
  </si>
  <si>
    <t>Proportion (%)</t>
  </si>
  <si>
    <t>Plots (min 5 per strata)</t>
  </si>
  <si>
    <t>Strata 1</t>
  </si>
  <si>
    <t>Strata 2</t>
  </si>
  <si>
    <t>Strata 3</t>
  </si>
  <si>
    <t>Strata 4</t>
  </si>
  <si>
    <t>Strata 5</t>
  </si>
  <si>
    <t>Strata 6</t>
  </si>
  <si>
    <t>Strata size</t>
  </si>
  <si>
    <t>Total number of strata</t>
  </si>
  <si>
    <t>Plot size</t>
  </si>
  <si>
    <t>Estimated Mean</t>
  </si>
  <si>
    <t>Estiamted Standard Deviation</t>
  </si>
  <si>
    <t>Estimated Cost</t>
  </si>
  <si>
    <t>Desired level of precision</t>
  </si>
  <si>
    <t>Allowable error</t>
  </si>
  <si>
    <t>n (95%)</t>
  </si>
  <si>
    <t>e</t>
  </si>
  <si>
    <t>n(90%)</t>
  </si>
  <si>
    <t>n(85%)</t>
  </si>
  <si>
    <t>n(80%)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</si>
</sst>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</font>
    <font>
      <b/>
      <sz val="14"/>
      <color theme="1"/>
      <name val="Aptos Narrow"/>
      <scheme val="minor"/>
    </font>
    <font>
      <sz val="9"/>
      <color rgb="FF000000"/>
      <name val="&quot;Google Sans Mono&quot;"/>
    </font>
    <font>
      <b/>
      <sz val="18"/>
      <color theme="1"/>
      <name val="Arial"/>
    </font>
    <font>
      <b/>
      <sz val="11"/>
      <color theme="1"/>
      <name val="Aptos Narrow"/>
      <scheme val="minor"/>
    </font>
    <font>
      <sz val="14"/>
      <color theme="1"/>
      <name val="Arial"/>
    </font>
    <font>
      <sz val="11"/>
      <color rgb="FF000000"/>
      <name val="Monospace"/>
    </font>
    <font>
      <sz val="11"/>
      <color theme="1"/>
      <name val="Aptos Narrow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b/>
      <sz val="12"/>
      <color theme="1"/>
      <name val="Aptos Narrow"/>
      <scheme val="minor"/>
    </font>
    <font>
      <b/>
      <sz val="15"/>
      <color theme="1"/>
      <name val="Arial"/>
    </font>
    <font>
      <b/>
      <sz val="15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9EE27E"/>
        <bgColor rgb="FF9EE27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</cellStyleXfs>
  <cellXfs count="44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7" fillId="3" borderId="0" xfId="0" applyFont="1" applyFill="1"/>
    <xf numFmtId="0" fontId="8" fillId="0" borderId="0" xfId="0" applyFont="1"/>
    <xf numFmtId="0" fontId="9" fillId="4" borderId="0" xfId="0" applyFont="1" applyFill="1"/>
    <xf numFmtId="0" fontId="10" fillId="4" borderId="0" xfId="0" applyFont="1" applyFill="1"/>
    <xf numFmtId="0" fontId="11" fillId="5" borderId="0" xfId="0" applyFont="1" applyFill="1"/>
    <xf numFmtId="0" fontId="9" fillId="5" borderId="0" xfId="0" applyFont="1" applyFill="1"/>
    <xf numFmtId="0" fontId="12" fillId="4" borderId="0" xfId="0" applyFont="1" applyFill="1"/>
    <xf numFmtId="0" fontId="13" fillId="4" borderId="0" xfId="0" applyFont="1" applyFill="1"/>
    <xf numFmtId="0" fontId="14" fillId="6" borderId="0" xfId="0" applyFont="1" applyFill="1"/>
    <xf numFmtId="0" fontId="15" fillId="6" borderId="0" xfId="0" applyFont="1" applyFill="1"/>
    <xf numFmtId="0" fontId="9" fillId="0" borderId="0" xfId="0" applyFont="1"/>
    <xf numFmtId="0" fontId="11" fillId="0" borderId="0" xfId="0" applyFont="1"/>
    <xf numFmtId="9" fontId="11" fillId="0" borderId="0" xfId="0" applyNumberFormat="1" applyFont="1"/>
    <xf numFmtId="11" fontId="9" fillId="0" borderId="0" xfId="0" applyNumberFormat="1" applyFont="1"/>
    <xf numFmtId="0" fontId="0" fillId="7" borderId="0" xfId="0" applyFill="1"/>
    <xf numFmtId="0" fontId="0" fillId="8" borderId="0" xfId="0" applyFill="1"/>
    <xf numFmtId="0" fontId="16" fillId="9" borderId="0" xfId="0" applyFont="1" applyFill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9" fillId="4" borderId="0" xfId="0" applyFont="1" applyFill="1" applyAlignment="1">
      <alignment vertical="top"/>
    </xf>
    <xf numFmtId="0" fontId="10" fillId="4" borderId="0" xfId="0" applyFont="1" applyFill="1" applyAlignment="1">
      <alignment vertical="top"/>
    </xf>
    <xf numFmtId="0" fontId="11" fillId="5" borderId="0" xfId="0" applyFont="1" applyFill="1" applyAlignment="1">
      <alignment vertical="top"/>
    </xf>
    <xf numFmtId="0" fontId="9" fillId="5" borderId="0" xfId="0" applyFont="1" applyFill="1" applyAlignment="1">
      <alignment vertical="top"/>
    </xf>
    <xf numFmtId="0" fontId="12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14" fillId="6" borderId="0" xfId="0" applyFont="1" applyFill="1" applyAlignment="1">
      <alignment vertical="top"/>
    </xf>
    <xf numFmtId="0" fontId="15" fillId="6" borderId="0" xfId="0" applyFont="1" applyFill="1" applyAlignment="1">
      <alignment vertical="top"/>
    </xf>
    <xf numFmtId="0" fontId="9" fillId="0" borderId="1" xfId="0" applyFont="1" applyBorder="1" applyAlignment="1">
      <alignment vertical="top"/>
    </xf>
    <xf numFmtId="2" fontId="17" fillId="10" borderId="0" xfId="1" applyNumberFormat="1"/>
    <xf numFmtId="2" fontId="1" fillId="11" borderId="0" xfId="2" applyNumberFormat="1"/>
    <xf numFmtId="0" fontId="1" fillId="7" borderId="0" xfId="0" applyFont="1" applyFill="1"/>
  </cellXfs>
  <cellStyles count="3">
    <cellStyle name="40% - Accent6" xfId="2" builtinId="51"/>
    <cellStyle name="Neutral" xfId="1" builtinId="28"/>
    <cellStyle name="Normal" xfId="0" builtinId="0"/>
  </cellStyles>
  <dxfs count="21"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Sample Allocation Calculator-style" pivot="0" count="2" xr9:uid="{00000000-0011-0000-FFFF-FFFF00000000}">
      <tableStyleElement type="firstRowStripe" dxfId="20"/>
      <tableStyleElement type="secondRowStripe" dxfId="19"/>
    </tableStyle>
    <tableStyle name="Sample Allocation Calculator-style 2" pivot="0" count="3" xr9:uid="{00000000-0011-0000-FFFF-FFFF01000000}">
      <tableStyleElement type="headerRow" dxfId="18"/>
      <tableStyleElement type="firstRowStripe" dxfId="17"/>
      <tableStyleElement type="secondRowStripe" dxfId="16"/>
    </tableStyle>
    <tableStyle name="Sample Allocation Calculator-style 3" pivot="0" count="3" xr9:uid="{00000000-0011-0000-FFFF-FFFF02000000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CA" b="0">
                <a:solidFill>
                  <a:srgbClr val="757575"/>
                </a:solidFill>
                <a:latin typeface="+mn-lt"/>
              </a:rPr>
              <a:t>Sample allocation - Minimum sample # (y-axis) vs size of study area (x-axis; km^2) with varying levels of desired precision as each series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95%</c:v>
          </c:tx>
          <c:spPr>
            <a:ln cmpd="sng">
              <a:solidFill>
                <a:srgbClr val="156082"/>
              </a:solidFill>
            </a:ln>
          </c:spPr>
          <c:marker>
            <c:symbol val="none"/>
          </c:marker>
          <c:cat>
            <c:numRef>
              <c:f>'Sample Allocation Visualization'!$A$2:$A$37</c:f>
              <c:numCache>
                <c:formatCode>General</c:formatCode>
                <c:ptCount val="30"/>
                <c:pt idx="0">
                  <c:v>280000</c:v>
                </c:pt>
                <c:pt idx="1">
                  <c:v>270000</c:v>
                </c:pt>
                <c:pt idx="2">
                  <c:v>260000</c:v>
                </c:pt>
                <c:pt idx="3">
                  <c:v>250000</c:v>
                </c:pt>
                <c:pt idx="4">
                  <c:v>240000</c:v>
                </c:pt>
                <c:pt idx="5">
                  <c:v>230000</c:v>
                </c:pt>
                <c:pt idx="6">
                  <c:v>220000</c:v>
                </c:pt>
                <c:pt idx="7">
                  <c:v>210000</c:v>
                </c:pt>
                <c:pt idx="8">
                  <c:v>200000</c:v>
                </c:pt>
                <c:pt idx="9">
                  <c:v>190000</c:v>
                </c:pt>
                <c:pt idx="10">
                  <c:v>180000</c:v>
                </c:pt>
                <c:pt idx="11">
                  <c:v>170000</c:v>
                </c:pt>
                <c:pt idx="12">
                  <c:v>160000</c:v>
                </c:pt>
                <c:pt idx="13">
                  <c:v>150000</c:v>
                </c:pt>
                <c:pt idx="14">
                  <c:v>140000</c:v>
                </c:pt>
                <c:pt idx="15">
                  <c:v>130000</c:v>
                </c:pt>
                <c:pt idx="16">
                  <c:v>120000</c:v>
                </c:pt>
                <c:pt idx="17">
                  <c:v>110000</c:v>
                </c:pt>
                <c:pt idx="18">
                  <c:v>100000</c:v>
                </c:pt>
                <c:pt idx="19">
                  <c:v>90000</c:v>
                </c:pt>
                <c:pt idx="20">
                  <c:v>80000</c:v>
                </c:pt>
                <c:pt idx="21">
                  <c:v>70000</c:v>
                </c:pt>
                <c:pt idx="22">
                  <c:v>60000</c:v>
                </c:pt>
                <c:pt idx="23">
                  <c:v>50000</c:v>
                </c:pt>
                <c:pt idx="24">
                  <c:v>40000</c:v>
                </c:pt>
                <c:pt idx="25">
                  <c:v>30000</c:v>
                </c:pt>
                <c:pt idx="26">
                  <c:v>20000</c:v>
                </c:pt>
                <c:pt idx="27">
                  <c:v>10000</c:v>
                </c:pt>
                <c:pt idx="28">
                  <c:v>5000</c:v>
                </c:pt>
                <c:pt idx="29">
                  <c:v>1000</c:v>
                </c:pt>
              </c:numCache>
            </c:numRef>
          </c:cat>
          <c:val>
            <c:numRef>
              <c:f>'Sample Allocation Visualization'!$L$2:$L$37</c:f>
              <c:numCache>
                <c:formatCode>General</c:formatCode>
                <c:ptCount val="30"/>
                <c:pt idx="0">
                  <c:v>105.47480133044601</c:v>
                </c:pt>
                <c:pt idx="1">
                  <c:v>104.88944717160551</c:v>
                </c:pt>
                <c:pt idx="2">
                  <c:v>104.26628857517898</c:v>
                </c:pt>
                <c:pt idx="3">
                  <c:v>103.60154099547024</c:v>
                </c:pt>
                <c:pt idx="4">
                  <c:v>102.89089729452891</c:v>
                </c:pt>
                <c:pt idx="5">
                  <c:v>102.12943431360792</c:v>
                </c:pt>
                <c:pt idx="6">
                  <c:v>101.31149865768904</c:v>
                </c:pt>
                <c:pt idx="7">
                  <c:v>100.43056608958722</c:v>
                </c:pt>
                <c:pt idx="8">
                  <c:v>99.479067134691874</c:v>
                </c:pt>
                <c:pt idx="9">
                  <c:v>98.448169027744669</c:v>
                </c:pt>
                <c:pt idx="10">
                  <c:v>97.327500695635678</c:v>
                </c:pt>
                <c:pt idx="11">
                  <c:v>96.104802624486837</c:v>
                </c:pt>
                <c:pt idx="12">
                  <c:v>94.765476533622248</c:v>
                </c:pt>
                <c:pt idx="13">
                  <c:v>93.291999731730229</c:v>
                </c:pt>
                <c:pt idx="14">
                  <c:v>91.66315421582317</c:v>
                </c:pt>
                <c:pt idx="15">
                  <c:v>89.852998338147628</c:v>
                </c:pt>
                <c:pt idx="16">
                  <c:v>87.829474836475256</c:v>
                </c:pt>
                <c:pt idx="17">
                  <c:v>85.552495812782396</c:v>
                </c:pt>
                <c:pt idx="18">
                  <c:v>82.971260039294052</c:v>
                </c:pt>
                <c:pt idx="19">
                  <c:v>80.020417862013147</c:v>
                </c:pt>
                <c:pt idx="20">
                  <c:v>76.614461621339402</c:v>
                </c:pt>
                <c:pt idx="21">
                  <c:v>72.639303662312898</c:v>
                </c:pt>
                <c:pt idx="22">
                  <c:v>67.939246912711639</c:v>
                </c:pt>
                <c:pt idx="23">
                  <c:v>62.296112305235134</c:v>
                </c:pt>
                <c:pt idx="24">
                  <c:v>55.39440069204899</c:v>
                </c:pt>
                <c:pt idx="25">
                  <c:v>46.760219562419465</c:v>
                </c:pt>
                <c:pt idx="26">
                  <c:v>35.647616931723419</c:v>
                </c:pt>
                <c:pt idx="27">
                  <c:v>20.81062976926783</c:v>
                </c:pt>
                <c:pt idx="28">
                  <c:v>11.356878236603444</c:v>
                </c:pt>
                <c:pt idx="29">
                  <c:v>2.4506658535274073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AB1-47A7-B93A-660A8912612C}"/>
            </c:ext>
          </c:extLst>
        </c:ser>
        <c:ser>
          <c:idx val="1"/>
          <c:order val="1"/>
          <c:tx>
            <c:v>90%</c:v>
          </c:tx>
          <c:spPr>
            <a:ln cmpd="sng">
              <a:solidFill>
                <a:srgbClr val="E97132"/>
              </a:solidFill>
            </a:ln>
          </c:spPr>
          <c:marker>
            <c:symbol val="none"/>
          </c:marker>
          <c:cat>
            <c:numRef>
              <c:f>'Sample Allocation Visualization'!$A$2:$A$37</c:f>
              <c:numCache>
                <c:formatCode>General</c:formatCode>
                <c:ptCount val="30"/>
                <c:pt idx="0">
                  <c:v>280000</c:v>
                </c:pt>
                <c:pt idx="1">
                  <c:v>270000</c:v>
                </c:pt>
                <c:pt idx="2">
                  <c:v>260000</c:v>
                </c:pt>
                <c:pt idx="3">
                  <c:v>250000</c:v>
                </c:pt>
                <c:pt idx="4">
                  <c:v>240000</c:v>
                </c:pt>
                <c:pt idx="5">
                  <c:v>230000</c:v>
                </c:pt>
                <c:pt idx="6">
                  <c:v>220000</c:v>
                </c:pt>
                <c:pt idx="7">
                  <c:v>210000</c:v>
                </c:pt>
                <c:pt idx="8">
                  <c:v>200000</c:v>
                </c:pt>
                <c:pt idx="9">
                  <c:v>190000</c:v>
                </c:pt>
                <c:pt idx="10">
                  <c:v>180000</c:v>
                </c:pt>
                <c:pt idx="11">
                  <c:v>170000</c:v>
                </c:pt>
                <c:pt idx="12">
                  <c:v>160000</c:v>
                </c:pt>
                <c:pt idx="13">
                  <c:v>150000</c:v>
                </c:pt>
                <c:pt idx="14">
                  <c:v>140000</c:v>
                </c:pt>
                <c:pt idx="15">
                  <c:v>130000</c:v>
                </c:pt>
                <c:pt idx="16">
                  <c:v>120000</c:v>
                </c:pt>
                <c:pt idx="17">
                  <c:v>110000</c:v>
                </c:pt>
                <c:pt idx="18">
                  <c:v>100000</c:v>
                </c:pt>
                <c:pt idx="19">
                  <c:v>90000</c:v>
                </c:pt>
                <c:pt idx="20">
                  <c:v>80000</c:v>
                </c:pt>
                <c:pt idx="21">
                  <c:v>70000</c:v>
                </c:pt>
                <c:pt idx="22">
                  <c:v>60000</c:v>
                </c:pt>
                <c:pt idx="23">
                  <c:v>50000</c:v>
                </c:pt>
                <c:pt idx="24">
                  <c:v>40000</c:v>
                </c:pt>
                <c:pt idx="25">
                  <c:v>30000</c:v>
                </c:pt>
                <c:pt idx="26">
                  <c:v>20000</c:v>
                </c:pt>
                <c:pt idx="27">
                  <c:v>10000</c:v>
                </c:pt>
                <c:pt idx="28">
                  <c:v>5000</c:v>
                </c:pt>
                <c:pt idx="29">
                  <c:v>1000</c:v>
                </c:pt>
              </c:numCache>
            </c:numRef>
          </c:cat>
          <c:val>
            <c:numRef>
              <c:f>'Sample Allocation Visualization'!$N$2:$N$37</c:f>
              <c:numCache>
                <c:formatCode>General</c:formatCode>
                <c:ptCount val="30"/>
                <c:pt idx="0">
                  <c:v>29.72825190019088</c:v>
                </c:pt>
                <c:pt idx="1">
                  <c:v>29.681565072504778</c:v>
                </c:pt>
                <c:pt idx="2">
                  <c:v>29.631450666171975</c:v>
                </c:pt>
                <c:pt idx="3">
                  <c:v>29.577516836573775</c:v>
                </c:pt>
                <c:pt idx="4">
                  <c:v>29.519309644705746</c:v>
                </c:pt>
                <c:pt idx="5">
                  <c:v>29.456300249918446</c:v>
                </c:pt>
                <c:pt idx="6">
                  <c:v>29.387868796402863</c:v>
                </c:pt>
                <c:pt idx="7">
                  <c:v>29.313283952870517</c:v>
                </c:pt>
                <c:pt idx="8">
                  <c:v>29.2316766729911</c:v>
                </c:pt>
                <c:pt idx="9">
                  <c:v>29.142006178022861</c:v>
                </c:pt>
                <c:pt idx="10">
                  <c:v>29.043015332147093</c:v>
                </c:pt>
                <c:pt idx="11">
                  <c:v>28.933171340141946</c:v>
                </c:pt>
                <c:pt idx="12">
                  <c:v>28.810585808435281</c:v>
                </c:pt>
                <c:pt idx="13">
                  <c:v>28.672905275465951</c:v>
                </c:pt>
                <c:pt idx="14">
                  <c:v>28.517158649052675</c:v>
                </c:pt>
                <c:pt idx="15">
                  <c:v>28.339540370200314</c:v>
                </c:pt>
                <c:pt idx="16">
                  <c:v>28.135095326654373</c:v>
                </c:pt>
                <c:pt idx="17">
                  <c:v>27.897249335921764</c:v>
                </c:pt>
                <c:pt idx="18">
                  <c:v>27.617089038165386</c:v>
                </c:pt>
                <c:pt idx="19">
                  <c:v>27.282219928422258</c:v>
                </c:pt>
                <c:pt idx="20">
                  <c:v>26.874883001424767</c:v>
                </c:pt>
                <c:pt idx="21">
                  <c:v>26.368700332611503</c:v>
                </c:pt>
                <c:pt idx="22">
                  <c:v>25.722724323632228</c:v>
                </c:pt>
                <c:pt idx="23">
                  <c:v>24.869766783672969</c:v>
                </c:pt>
                <c:pt idx="24">
                  <c:v>23.691369133405562</c:v>
                </c:pt>
                <c:pt idx="25">
                  <c:v>21.957368709118814</c:v>
                </c:pt>
                <c:pt idx="26">
                  <c:v>19.15361540533485</c:v>
                </c:pt>
                <c:pt idx="27">
                  <c:v>13.848600173012247</c:v>
                </c:pt>
                <c:pt idx="28">
                  <c:v>8.9119042329308549</c:v>
                </c:pt>
                <c:pt idx="29">
                  <c:v>2.3136929719617632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AB1-47A7-B93A-660A8912612C}"/>
            </c:ext>
          </c:extLst>
        </c:ser>
        <c:ser>
          <c:idx val="2"/>
          <c:order val="2"/>
          <c:tx>
            <c:v>85%</c:v>
          </c:tx>
          <c:spPr>
            <a:ln cmpd="sng">
              <a:solidFill>
                <a:srgbClr val="196B24"/>
              </a:solidFill>
            </a:ln>
          </c:spPr>
          <c:marker>
            <c:symbol val="none"/>
          </c:marker>
          <c:cat>
            <c:numRef>
              <c:f>'Sample Allocation Visualization'!$A$2:$A$37</c:f>
              <c:numCache>
                <c:formatCode>General</c:formatCode>
                <c:ptCount val="30"/>
                <c:pt idx="0">
                  <c:v>280000</c:v>
                </c:pt>
                <c:pt idx="1">
                  <c:v>270000</c:v>
                </c:pt>
                <c:pt idx="2">
                  <c:v>260000</c:v>
                </c:pt>
                <c:pt idx="3">
                  <c:v>250000</c:v>
                </c:pt>
                <c:pt idx="4">
                  <c:v>240000</c:v>
                </c:pt>
                <c:pt idx="5">
                  <c:v>230000</c:v>
                </c:pt>
                <c:pt idx="6">
                  <c:v>220000</c:v>
                </c:pt>
                <c:pt idx="7">
                  <c:v>210000</c:v>
                </c:pt>
                <c:pt idx="8">
                  <c:v>200000</c:v>
                </c:pt>
                <c:pt idx="9">
                  <c:v>190000</c:v>
                </c:pt>
                <c:pt idx="10">
                  <c:v>180000</c:v>
                </c:pt>
                <c:pt idx="11">
                  <c:v>170000</c:v>
                </c:pt>
                <c:pt idx="12">
                  <c:v>160000</c:v>
                </c:pt>
                <c:pt idx="13">
                  <c:v>150000</c:v>
                </c:pt>
                <c:pt idx="14">
                  <c:v>140000</c:v>
                </c:pt>
                <c:pt idx="15">
                  <c:v>130000</c:v>
                </c:pt>
                <c:pt idx="16">
                  <c:v>120000</c:v>
                </c:pt>
                <c:pt idx="17">
                  <c:v>110000</c:v>
                </c:pt>
                <c:pt idx="18">
                  <c:v>100000</c:v>
                </c:pt>
                <c:pt idx="19">
                  <c:v>90000</c:v>
                </c:pt>
                <c:pt idx="20">
                  <c:v>80000</c:v>
                </c:pt>
                <c:pt idx="21">
                  <c:v>70000</c:v>
                </c:pt>
                <c:pt idx="22">
                  <c:v>60000</c:v>
                </c:pt>
                <c:pt idx="23">
                  <c:v>50000</c:v>
                </c:pt>
                <c:pt idx="24">
                  <c:v>40000</c:v>
                </c:pt>
                <c:pt idx="25">
                  <c:v>30000</c:v>
                </c:pt>
                <c:pt idx="26">
                  <c:v>20000</c:v>
                </c:pt>
                <c:pt idx="27">
                  <c:v>10000</c:v>
                </c:pt>
                <c:pt idx="28">
                  <c:v>5000</c:v>
                </c:pt>
                <c:pt idx="29">
                  <c:v>1000</c:v>
                </c:pt>
              </c:numCache>
            </c:numRef>
          </c:cat>
          <c:val>
            <c:numRef>
              <c:f>'Sample Allocation Visualization'!$O$2:$O$37</c:f>
              <c:numCache>
                <c:formatCode>General</c:formatCode>
                <c:ptCount val="30"/>
                <c:pt idx="0">
                  <c:v>13.531824241123919</c:v>
                </c:pt>
                <c:pt idx="1">
                  <c:v>13.522142798810854</c:v>
                </c:pt>
                <c:pt idx="2">
                  <c:v>13.511732111000928</c:v>
                </c:pt>
                <c:pt idx="3">
                  <c:v>13.500506558509764</c:v>
                </c:pt>
                <c:pt idx="4">
                  <c:v>13.488366573084196</c:v>
                </c:pt>
                <c:pt idx="5">
                  <c:v>13.47519567606081</c:v>
                </c:pt>
                <c:pt idx="6">
                  <c:v>13.460856729152292</c:v>
                </c:pt>
                <c:pt idx="7">
                  <c:v>13.445187141463299</c:v>
                </c:pt>
                <c:pt idx="8">
                  <c:v>13.427992677227154</c:v>
                </c:pt>
                <c:pt idx="9">
                  <c:v>13.409039363292528</c:v>
                </c:pt>
                <c:pt idx="10">
                  <c:v>13.388042779359679</c:v>
                </c:pt>
                <c:pt idx="11">
                  <c:v>13.364653687164239</c:v>
                </c:pt>
                <c:pt idx="12">
                  <c:v>13.338438450308956</c:v>
                </c:pt>
                <c:pt idx="13">
                  <c:v>13.308851899990241</c:v>
                </c:pt>
                <c:pt idx="14">
                  <c:v>13.275199012827457</c:v>
                </c:pt>
                <c:pt idx="15">
                  <c:v>13.236579621897825</c:v>
                </c:pt>
                <c:pt idx="16">
                  <c:v>13.191806698891014</c:v>
                </c:pt>
                <c:pt idx="17">
                  <c:v>13.139282192573859</c:v>
                </c:pt>
                <c:pt idx="18">
                  <c:v>13.076802267059898</c:v>
                </c:pt>
                <c:pt idx="19">
                  <c:v>13.001240201574328</c:v>
                </c:pt>
                <c:pt idx="20">
                  <c:v>12.908006814287598</c:v>
                </c:pt>
                <c:pt idx="21">
                  <c:v>12.79008219420326</c:v>
                </c:pt>
                <c:pt idx="22">
                  <c:v>12.636160732876915</c:v>
                </c:pt>
                <c:pt idx="23">
                  <c:v>12.426791486716784</c:v>
                </c:pt>
                <c:pt idx="24">
                  <c:v>12.12543107929878</c:v>
                </c:pt>
                <c:pt idx="25">
                  <c:v>11.654383019067279</c:v>
                </c:pt>
                <c:pt idx="26">
                  <c:v>10.81416674395952</c:v>
                </c:pt>
                <c:pt idx="27">
                  <c:v>8.8911575402236824</c:v>
                </c:pt>
                <c:pt idx="28">
                  <c:v>6.5586115859802234</c:v>
                </c:pt>
                <c:pt idx="29">
                  <c:v>2.1165306997506472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AB1-47A7-B93A-660A8912612C}"/>
            </c:ext>
          </c:extLst>
        </c:ser>
        <c:ser>
          <c:idx val="3"/>
          <c:order val="3"/>
          <c:tx>
            <c:strRef>
              <c:f>'Sample Allocation Visualization'!$P$1</c:f>
              <c:strCache>
                <c:ptCount val="1"/>
                <c:pt idx="0">
                  <c:v>n(80%)</c:v>
                </c:pt>
              </c:strCache>
            </c:strRef>
          </c:tx>
          <c:spPr>
            <a:ln cmpd="sng">
              <a:solidFill>
                <a:srgbClr val="0F9ED5"/>
              </a:solidFill>
            </a:ln>
          </c:spPr>
          <c:marker>
            <c:symbol val="none"/>
          </c:marker>
          <c:cat>
            <c:numRef>
              <c:f>'Sample Allocation Visualization'!$A$2:$A$37</c:f>
              <c:numCache>
                <c:formatCode>General</c:formatCode>
                <c:ptCount val="30"/>
                <c:pt idx="0">
                  <c:v>280000</c:v>
                </c:pt>
                <c:pt idx="1">
                  <c:v>270000</c:v>
                </c:pt>
                <c:pt idx="2">
                  <c:v>260000</c:v>
                </c:pt>
                <c:pt idx="3">
                  <c:v>250000</c:v>
                </c:pt>
                <c:pt idx="4">
                  <c:v>240000</c:v>
                </c:pt>
                <c:pt idx="5">
                  <c:v>230000</c:v>
                </c:pt>
                <c:pt idx="6">
                  <c:v>220000</c:v>
                </c:pt>
                <c:pt idx="7">
                  <c:v>210000</c:v>
                </c:pt>
                <c:pt idx="8">
                  <c:v>200000</c:v>
                </c:pt>
                <c:pt idx="9">
                  <c:v>190000</c:v>
                </c:pt>
                <c:pt idx="10">
                  <c:v>180000</c:v>
                </c:pt>
                <c:pt idx="11">
                  <c:v>170000</c:v>
                </c:pt>
                <c:pt idx="12">
                  <c:v>160000</c:v>
                </c:pt>
                <c:pt idx="13">
                  <c:v>150000</c:v>
                </c:pt>
                <c:pt idx="14">
                  <c:v>140000</c:v>
                </c:pt>
                <c:pt idx="15">
                  <c:v>130000</c:v>
                </c:pt>
                <c:pt idx="16">
                  <c:v>120000</c:v>
                </c:pt>
                <c:pt idx="17">
                  <c:v>110000</c:v>
                </c:pt>
                <c:pt idx="18">
                  <c:v>100000</c:v>
                </c:pt>
                <c:pt idx="19">
                  <c:v>90000</c:v>
                </c:pt>
                <c:pt idx="20">
                  <c:v>80000</c:v>
                </c:pt>
                <c:pt idx="21">
                  <c:v>70000</c:v>
                </c:pt>
                <c:pt idx="22">
                  <c:v>60000</c:v>
                </c:pt>
                <c:pt idx="23">
                  <c:v>50000</c:v>
                </c:pt>
                <c:pt idx="24">
                  <c:v>40000</c:v>
                </c:pt>
                <c:pt idx="25">
                  <c:v>30000</c:v>
                </c:pt>
                <c:pt idx="26">
                  <c:v>20000</c:v>
                </c:pt>
                <c:pt idx="27">
                  <c:v>10000</c:v>
                </c:pt>
                <c:pt idx="28">
                  <c:v>5000</c:v>
                </c:pt>
                <c:pt idx="29">
                  <c:v>1000</c:v>
                </c:pt>
              </c:numCache>
            </c:numRef>
          </c:cat>
          <c:val>
            <c:numRef>
              <c:f>'Sample Allocation Visualization'!$P$2:$P$37</c:f>
              <c:numCache>
                <c:formatCode>General</c:formatCode>
                <c:ptCount val="30"/>
                <c:pt idx="0">
                  <c:v>7.6765749247922708</c:v>
                </c:pt>
                <c:pt idx="1">
                  <c:v>7.6734582117290637</c:v>
                </c:pt>
                <c:pt idx="2">
                  <c:v>7.6701045805621959</c:v>
                </c:pt>
                <c:pt idx="3">
                  <c:v>7.6664859498544553</c:v>
                </c:pt>
                <c:pt idx="4">
                  <c:v>7.6625696177001945</c:v>
                </c:pt>
                <c:pt idx="5">
                  <c:v>7.6583172706537592</c:v>
                </c:pt>
                <c:pt idx="6">
                  <c:v>7.6536837261269666</c:v>
                </c:pt>
                <c:pt idx="7">
                  <c:v>7.6486153207064049</c:v>
                </c:pt>
                <c:pt idx="8">
                  <c:v>7.643047822356789</c:v>
                </c:pt>
                <c:pt idx="9">
                  <c:v>7.6369036939202237</c:v>
                </c:pt>
                <c:pt idx="10">
                  <c:v>7.630088459915024</c:v>
                </c:pt>
                <c:pt idx="11">
                  <c:v>7.622485814026728</c:v>
                </c:pt>
                <c:pt idx="12">
                  <c:v>7.6139509268313654</c:v>
                </c:pt>
                <c:pt idx="13">
                  <c:v>7.6043011308907884</c:v>
                </c:pt>
                <c:pt idx="14">
                  <c:v>7.593302700355264</c:v>
                </c:pt>
                <c:pt idx="15">
                  <c:v>7.580651671167324</c:v>
                </c:pt>
                <c:pt idx="16">
                  <c:v>7.5659453132230547</c:v>
                </c:pt>
                <c:pt idx="17">
                  <c:v>7.5486384690273116</c:v>
                </c:pt>
                <c:pt idx="18">
                  <c:v>7.5279744843776291</c:v>
                </c:pt>
                <c:pt idx="19">
                  <c:v>7.502871628298788</c:v>
                </c:pt>
                <c:pt idx="20">
                  <c:v>7.4717275103256764</c:v>
                </c:pt>
                <c:pt idx="21">
                  <c:v>7.4320629750477201</c:v>
                </c:pt>
                <c:pt idx="22">
                  <c:v>7.3798274111764366</c:v>
                </c:pt>
                <c:pt idx="23">
                  <c:v>7.3079191682477749</c:v>
                </c:pt>
                <c:pt idx="24">
                  <c:v>7.2026464521088203</c:v>
                </c:pt>
                <c:pt idx="25">
                  <c:v>7.0337738316635932</c:v>
                </c:pt>
                <c:pt idx="26">
                  <c:v>6.7187207503561917</c:v>
                </c:pt>
                <c:pt idx="27">
                  <c:v>5.9228422833513905</c:v>
                </c:pt>
                <c:pt idx="28">
                  <c:v>4.7884038513337126</c:v>
                </c:pt>
                <c:pt idx="29">
                  <c:v>1.8909387561328466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AB1-47A7-B93A-660A8912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358728"/>
        <c:axId val="429885503"/>
      </c:lineChart>
      <c:catAx>
        <c:axId val="11673587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 lvl="0">
                  <a:defRPr sz="16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CA" sz="1600" b="0">
                    <a:solidFill>
                      <a:srgbClr val="000000"/>
                    </a:solidFill>
                    <a:latin typeface="+mn-lt"/>
                  </a:rPr>
                  <a:t>Study area size (km^2) log-transformed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9885503"/>
        <c:crosses val="autoZero"/>
        <c:auto val="1"/>
        <c:lblAlgn val="ctr"/>
        <c:lblOffset val="100"/>
        <c:noMultiLvlLbl val="1"/>
      </c:catAx>
      <c:valAx>
        <c:axId val="429885503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6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CA" sz="1600" b="0">
                    <a:solidFill>
                      <a:srgbClr val="000000"/>
                    </a:solidFill>
                    <a:latin typeface="+mn-lt"/>
                  </a:rPr>
                  <a:t>Minimum number of plots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16735872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83083" cy="55880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A7" headerRowCount="0" headerRowDxfId="12" dataDxfId="11" totalsRowDxfId="10">
  <tableColumns count="1">
    <tableColumn id="1" xr3:uid="{00000000-0010-0000-0000-000001000000}" name="Column1" dataDxfId="9"/>
  </tableColumns>
  <tableStyleInfo name="Sample Allocation Calculator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4:B7" headerRowCount="0" headerRowDxfId="8" dataDxfId="7" totalsRowDxfId="6">
  <tableColumns count="1">
    <tableColumn id="1" xr3:uid="{00000000-0010-0000-0100-000001000000}" name="Column1" dataDxfId="5"/>
  </tableColumns>
  <tableStyleInfo name="Sample Allocation Calculator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6:B17" headerRowCount="0" headerRowDxfId="4" dataDxfId="3" totalsRowDxfId="2">
  <tableColumns count="2">
    <tableColumn id="1" xr3:uid="{00000000-0010-0000-0200-000001000000}" name="Column1" dataDxfId="1"/>
    <tableColumn id="2" xr3:uid="{00000000-0010-0000-0200-000002000000}" name="Column2" dataDxfId="0"/>
  </tableColumns>
  <tableStyleInfo name="Sample Allocation Calculator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F3C442-0FFA-4433-A73C-3A40AD714849}" name="Table_15" displayName="Table_15" ref="A3:A6" headerRowCount="0">
  <tableColumns count="1">
    <tableColumn id="1" xr3:uid="{90CCB608-2BA4-4EE2-A958-8CC6DF1332C9}" name="Column1"/>
  </tableColumns>
  <tableStyleInfo name="Sample Allocation Calculator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797CF39-35C2-4B35-8CF6-3FDA78AE9DAA}" name="Table_26" displayName="Table_26" ref="B3:B6" headerRowCount="0">
  <tableColumns count="1">
    <tableColumn id="1" xr3:uid="{4329D2F9-1EDD-4D2E-AFC8-8566C53BCC25}" name="Column1"/>
  </tableColumns>
  <tableStyleInfo name="Sample Allocation Calculator-style 2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B52999-9AC8-48C0-81C2-B52CE96BCF16}" name="Table_37" displayName="Table_37" ref="A15:B16" headerRowCount="0">
  <tableColumns count="2">
    <tableColumn id="1" xr3:uid="{B6A69CDD-E056-4CE6-AE38-FAE30DFC2E85}" name="Column1"/>
    <tableColumn id="2" xr3:uid="{88393AAE-7942-43FB-959D-ACEA063E0414}" name="Column2"/>
  </tableColumns>
  <tableStyleInfo name="Sample Allocation Calculator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selection activeCell="D9" sqref="D9"/>
    </sheetView>
  </sheetViews>
  <sheetFormatPr defaultColWidth="12.5703125" defaultRowHeight="15" customHeight="1"/>
  <cols>
    <col min="1" max="1" width="51" style="25" customWidth="1"/>
    <col min="2" max="2" width="20.5703125" style="25" customWidth="1"/>
    <col min="3" max="3" width="16.5703125" style="25" customWidth="1"/>
    <col min="4" max="4" width="20.28515625" style="25" customWidth="1"/>
    <col min="5" max="26" width="8.5703125" style="25" customWidth="1"/>
    <col min="27" max="16384" width="12.5703125" style="25"/>
  </cols>
  <sheetData>
    <row r="1" spans="1:26" ht="18.600000000000001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3.1">
      <c r="A2" s="26" t="s">
        <v>1</v>
      </c>
      <c r="B2" s="27"/>
    </row>
    <row r="3" spans="1:26" ht="18.600000000000001">
      <c r="A3" s="28" t="s">
        <v>2</v>
      </c>
      <c r="B3" s="29"/>
    </row>
    <row r="4" spans="1:26" ht="18">
      <c r="A4" s="30" t="s">
        <v>3</v>
      </c>
      <c r="B4" s="31">
        <v>1200000</v>
      </c>
    </row>
    <row r="5" spans="1:26" ht="18">
      <c r="A5" s="5" t="s">
        <v>4</v>
      </c>
      <c r="B5" s="28">
        <v>0.2</v>
      </c>
    </row>
    <row r="6" spans="1:26" ht="18">
      <c r="A6" s="5" t="s">
        <v>5</v>
      </c>
      <c r="B6" s="28">
        <v>0.1</v>
      </c>
    </row>
    <row r="7" spans="1:26" ht="14.45">
      <c r="A7" s="32"/>
      <c r="B7" s="33"/>
    </row>
    <row r="8" spans="1:26" ht="14.45">
      <c r="A8" s="34" t="s">
        <v>6</v>
      </c>
      <c r="B8" s="34"/>
    </row>
    <row r="9" spans="1:26" ht="14.45">
      <c r="A9" s="35" t="s">
        <v>7</v>
      </c>
      <c r="B9" s="34">
        <v>4.1399999999999997</v>
      </c>
    </row>
    <row r="10" spans="1:26" ht="14.45">
      <c r="A10" s="35" t="s">
        <v>8</v>
      </c>
      <c r="B10" s="35">
        <v>1.8</v>
      </c>
    </row>
    <row r="11" spans="1:26" ht="14.45">
      <c r="A11" s="35" t="s">
        <v>9</v>
      </c>
      <c r="B11" s="35">
        <v>13.2</v>
      </c>
    </row>
    <row r="12" spans="1:26" ht="14.45">
      <c r="A12" s="35" t="s">
        <v>10</v>
      </c>
      <c r="B12" s="35">
        <v>10</v>
      </c>
    </row>
    <row r="13" spans="1:26" ht="14.45">
      <c r="A13" s="35" t="s">
        <v>11</v>
      </c>
      <c r="B13" s="34">
        <f>(_xlfn.NORM.S.INV(1-B5/2))</f>
        <v>1.2815515655446006</v>
      </c>
    </row>
    <row r="14" spans="1:26" ht="14.45">
      <c r="A14" s="35" t="s">
        <v>12</v>
      </c>
      <c r="B14" s="34">
        <f>(_xlfn.NORM.S.INV(1-B5/2))</f>
        <v>1.2815515655446006</v>
      </c>
    </row>
    <row r="15" spans="1:26" ht="15.95">
      <c r="A15" s="36"/>
      <c r="B15" s="37"/>
    </row>
    <row r="16" spans="1:26" ht="19.5">
      <c r="A16" s="38" t="s">
        <v>13</v>
      </c>
      <c r="B16" s="39"/>
      <c r="C16" s="40"/>
    </row>
    <row r="17" spans="1:2" ht="19.5">
      <c r="A17" s="38" t="s">
        <v>14</v>
      </c>
      <c r="B17" s="39">
        <f>(((B4/400)*B10)^2)/((((B4/400)*(B9*B6/B14))^2)+((B4/400)*(B10^2)))</f>
        <v>30.728765639283903</v>
      </c>
    </row>
    <row r="18" spans="1:2" ht="14.25" customHeight="1"/>
    <row r="19" spans="1:2" ht="14.25" customHeight="1"/>
    <row r="20" spans="1:2" ht="14.25" customHeight="1"/>
    <row r="21" spans="1:2" ht="14.25" customHeight="1"/>
    <row r="22" spans="1:2" ht="14.25" customHeight="1"/>
    <row r="23" spans="1:2" ht="14.25" customHeight="1"/>
    <row r="24" spans="1:2" ht="14.25" customHeight="1"/>
    <row r="25" spans="1:2" ht="14.25" customHeight="1"/>
    <row r="26" spans="1:2" ht="14.25" customHeight="1"/>
    <row r="27" spans="1:2" ht="14.25" customHeight="1"/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  <row r="33" s="25" customFormat="1" ht="14.25" customHeight="1"/>
    <row r="34" s="25" customFormat="1" ht="14.25" customHeight="1"/>
    <row r="35" s="25" customFormat="1" ht="14.25" customHeight="1"/>
    <row r="36" s="25" customFormat="1" ht="14.25" customHeight="1"/>
    <row r="37" s="25" customFormat="1" ht="14.25" customHeight="1"/>
    <row r="38" s="25" customFormat="1" ht="14.25" customHeight="1"/>
    <row r="39" s="25" customFormat="1" ht="14.25" customHeight="1"/>
    <row r="40" s="25" customFormat="1" ht="14.25" customHeight="1"/>
    <row r="41" s="25" customFormat="1" ht="14.25" customHeight="1"/>
    <row r="42" s="25" customFormat="1" ht="14.25" customHeight="1"/>
    <row r="43" s="25" customFormat="1" ht="14.25" customHeight="1"/>
    <row r="44" s="25" customFormat="1" ht="14.25" customHeight="1"/>
    <row r="45" s="25" customFormat="1" ht="14.25" customHeight="1"/>
    <row r="46" s="25" customFormat="1" ht="14.25" customHeight="1"/>
    <row r="47" s="25" customFormat="1" ht="14.25" customHeight="1"/>
    <row r="48" s="25" customFormat="1" ht="14.25" customHeight="1"/>
    <row r="49" s="25" customFormat="1" ht="14.25" customHeight="1"/>
    <row r="50" s="25" customFormat="1" ht="14.25" customHeight="1"/>
    <row r="51" s="25" customFormat="1" ht="14.25" customHeight="1"/>
    <row r="52" s="25" customFormat="1" ht="14.25" customHeight="1"/>
    <row r="53" s="25" customFormat="1" ht="14.25" customHeight="1"/>
    <row r="54" s="25" customFormat="1" ht="14.25" customHeight="1"/>
    <row r="55" s="25" customFormat="1" ht="14.25" customHeight="1"/>
    <row r="56" s="25" customFormat="1" ht="14.25" customHeight="1"/>
    <row r="57" s="25" customFormat="1" ht="14.25" customHeight="1"/>
    <row r="58" s="25" customFormat="1" ht="14.25" customHeight="1"/>
    <row r="59" s="25" customFormat="1" ht="14.25" customHeight="1"/>
    <row r="60" s="25" customFormat="1" ht="14.25" customHeight="1"/>
    <row r="61" s="25" customFormat="1" ht="14.25" customHeight="1"/>
    <row r="62" s="25" customFormat="1" ht="14.25" customHeight="1"/>
    <row r="63" s="25" customFormat="1" ht="14.25" customHeight="1"/>
    <row r="64" s="25" customFormat="1" ht="14.25" customHeight="1"/>
    <row r="65" s="25" customFormat="1" ht="14.25" customHeight="1"/>
    <row r="66" s="25" customFormat="1" ht="14.25" customHeight="1"/>
    <row r="67" s="25" customFormat="1" ht="14.25" customHeight="1"/>
    <row r="68" s="25" customFormat="1" ht="14.25" customHeight="1"/>
    <row r="69" s="25" customFormat="1" ht="14.25" customHeight="1"/>
    <row r="70" s="25" customFormat="1" ht="14.25" customHeight="1"/>
    <row r="71" s="25" customFormat="1" ht="14.25" customHeight="1"/>
    <row r="72" s="25" customFormat="1" ht="14.25" customHeight="1"/>
    <row r="73" s="25" customFormat="1" ht="14.25" customHeight="1"/>
    <row r="74" s="25" customFormat="1" ht="14.25" customHeight="1"/>
    <row r="75" s="25" customFormat="1" ht="14.25" customHeight="1"/>
    <row r="76" s="25" customFormat="1" ht="14.25" customHeight="1"/>
    <row r="77" s="25" customFormat="1" ht="14.25" customHeight="1"/>
    <row r="78" s="25" customFormat="1" ht="14.25" customHeight="1"/>
    <row r="79" s="25" customFormat="1" ht="14.25" customHeight="1"/>
    <row r="80" s="25" customFormat="1" ht="14.25" customHeight="1"/>
    <row r="81" s="25" customFormat="1" ht="14.25" customHeight="1"/>
    <row r="82" s="25" customFormat="1" ht="14.25" customHeight="1"/>
    <row r="83" s="25" customFormat="1" ht="14.25" customHeight="1"/>
    <row r="84" s="25" customFormat="1" ht="14.25" customHeight="1"/>
    <row r="85" s="25" customFormat="1" ht="14.25" customHeight="1"/>
    <row r="86" s="25" customFormat="1" ht="14.25" customHeight="1"/>
    <row r="87" s="25" customFormat="1" ht="14.25" customHeight="1"/>
    <row r="88" s="25" customFormat="1" ht="14.25" customHeight="1"/>
    <row r="89" s="25" customFormat="1" ht="14.25" customHeight="1"/>
    <row r="90" s="25" customFormat="1" ht="14.25" customHeight="1"/>
    <row r="91" s="25" customFormat="1" ht="14.25" customHeight="1"/>
    <row r="92" s="25" customFormat="1" ht="14.25" customHeight="1"/>
    <row r="93" s="25" customFormat="1" ht="14.25" customHeight="1"/>
    <row r="94" s="25" customFormat="1" ht="14.25" customHeight="1"/>
    <row r="95" s="25" customFormat="1" ht="14.25" customHeight="1"/>
    <row r="96" s="25" customFormat="1" ht="14.25" customHeight="1"/>
    <row r="97" s="25" customFormat="1" ht="14.25" customHeight="1"/>
    <row r="98" s="25" customFormat="1" ht="14.25" customHeight="1"/>
    <row r="99" s="25" customFormat="1" ht="14.25" customHeight="1"/>
    <row r="100" s="25" customFormat="1" ht="14.25" customHeight="1"/>
    <row r="101" s="25" customFormat="1" ht="14.25" customHeight="1"/>
    <row r="102" s="25" customFormat="1" ht="14.25" customHeight="1"/>
    <row r="103" s="25" customFormat="1" ht="14.25" customHeight="1"/>
    <row r="104" s="25" customFormat="1" ht="14.25" customHeight="1"/>
    <row r="105" s="25" customFormat="1" ht="14.25" customHeight="1"/>
    <row r="106" s="25" customFormat="1" ht="14.25" customHeight="1"/>
    <row r="107" s="25" customFormat="1" ht="14.25" customHeight="1"/>
    <row r="108" s="25" customFormat="1" ht="14.25" customHeight="1"/>
    <row r="109" s="25" customFormat="1" ht="14.25" customHeight="1"/>
    <row r="110" s="25" customFormat="1" ht="14.25" customHeight="1"/>
    <row r="111" s="25" customFormat="1" ht="14.25" customHeight="1"/>
    <row r="112" s="25" customFormat="1" ht="14.25" customHeight="1"/>
    <row r="113" s="25" customFormat="1" ht="14.25" customHeight="1"/>
    <row r="114" s="25" customFormat="1" ht="14.25" customHeight="1"/>
    <row r="115" s="25" customFormat="1" ht="14.25" customHeight="1"/>
    <row r="116" s="25" customFormat="1" ht="14.25" customHeight="1"/>
    <row r="117" s="25" customFormat="1" ht="14.25" customHeight="1"/>
    <row r="118" s="25" customFormat="1" ht="14.25" customHeight="1"/>
    <row r="119" s="25" customFormat="1" ht="14.25" customHeight="1"/>
    <row r="120" s="25" customFormat="1" ht="14.25" customHeight="1"/>
    <row r="121" s="25" customFormat="1" ht="14.25" customHeight="1"/>
    <row r="122" s="25" customFormat="1" ht="14.25" customHeight="1"/>
    <row r="123" s="25" customFormat="1" ht="14.25" customHeight="1"/>
    <row r="124" s="25" customFormat="1" ht="14.25" customHeight="1"/>
    <row r="125" s="25" customFormat="1" ht="14.25" customHeight="1"/>
    <row r="126" s="25" customFormat="1" ht="14.25" customHeight="1"/>
    <row r="127" s="25" customFormat="1" ht="14.25" customHeight="1"/>
    <row r="128" s="25" customFormat="1" ht="14.25" customHeight="1"/>
    <row r="129" s="25" customFormat="1" ht="14.25" customHeight="1"/>
    <row r="130" s="25" customFormat="1" ht="14.25" customHeight="1"/>
    <row r="131" s="25" customFormat="1" ht="14.25" customHeight="1"/>
    <row r="132" s="25" customFormat="1" ht="14.25" customHeight="1"/>
    <row r="133" s="25" customFormat="1" ht="14.25" customHeight="1"/>
    <row r="134" s="25" customFormat="1" ht="14.25" customHeight="1"/>
    <row r="135" s="25" customFormat="1" ht="14.25" customHeight="1"/>
    <row r="136" s="25" customFormat="1" ht="14.25" customHeight="1"/>
    <row r="137" s="25" customFormat="1" ht="14.25" customHeight="1"/>
    <row r="138" s="25" customFormat="1" ht="14.25" customHeight="1"/>
    <row r="139" s="25" customFormat="1" ht="14.25" customHeight="1"/>
    <row r="140" s="25" customFormat="1" ht="14.25" customHeight="1"/>
    <row r="141" s="25" customFormat="1" ht="14.25" customHeight="1"/>
    <row r="142" s="25" customFormat="1" ht="14.25" customHeight="1"/>
    <row r="143" s="25" customFormat="1" ht="14.25" customHeight="1"/>
    <row r="144" s="25" customFormat="1" ht="14.25" customHeight="1"/>
    <row r="145" s="25" customFormat="1" ht="14.25" customHeight="1"/>
    <row r="146" s="25" customFormat="1" ht="14.25" customHeight="1"/>
    <row r="147" s="25" customFormat="1" ht="14.25" customHeight="1"/>
    <row r="148" s="25" customFormat="1" ht="14.25" customHeight="1"/>
    <row r="149" s="25" customFormat="1" ht="14.25" customHeight="1"/>
    <row r="150" s="25" customFormat="1" ht="14.25" customHeight="1"/>
    <row r="151" s="25" customFormat="1" ht="14.25" customHeight="1"/>
    <row r="152" s="25" customFormat="1" ht="14.25" customHeight="1"/>
    <row r="153" s="25" customFormat="1" ht="14.25" customHeight="1"/>
    <row r="154" s="25" customFormat="1" ht="14.25" customHeight="1"/>
    <row r="155" s="25" customFormat="1" ht="14.25" customHeight="1"/>
    <row r="156" s="25" customFormat="1" ht="14.25" customHeight="1"/>
    <row r="157" s="25" customFormat="1" ht="14.25" customHeight="1"/>
    <row r="158" s="25" customFormat="1" ht="14.25" customHeight="1"/>
    <row r="159" s="25" customFormat="1" ht="14.25" customHeight="1"/>
    <row r="160" s="25" customFormat="1" ht="14.25" customHeight="1"/>
    <row r="161" s="25" customFormat="1" ht="14.25" customHeight="1"/>
    <row r="162" s="25" customFormat="1" ht="14.25" customHeight="1"/>
    <row r="163" s="25" customFormat="1" ht="14.25" customHeight="1"/>
    <row r="164" s="25" customFormat="1" ht="14.25" customHeight="1"/>
    <row r="165" s="25" customFormat="1" ht="14.25" customHeight="1"/>
    <row r="166" s="25" customFormat="1" ht="14.25" customHeight="1"/>
    <row r="167" s="25" customFormat="1" ht="14.25" customHeight="1"/>
    <row r="168" s="25" customFormat="1" ht="14.25" customHeight="1"/>
    <row r="169" s="25" customFormat="1" ht="14.25" customHeight="1"/>
    <row r="170" s="25" customFormat="1" ht="14.25" customHeight="1"/>
    <row r="171" s="25" customFormat="1" ht="14.25" customHeight="1"/>
    <row r="172" s="25" customFormat="1" ht="14.25" customHeight="1"/>
    <row r="173" s="25" customFormat="1" ht="14.25" customHeight="1"/>
    <row r="174" s="25" customFormat="1" ht="14.25" customHeight="1"/>
    <row r="175" s="25" customFormat="1" ht="14.25" customHeight="1"/>
    <row r="176" s="25" customFormat="1" ht="14.25" customHeight="1"/>
    <row r="177" s="25" customFormat="1" ht="14.25" customHeight="1"/>
    <row r="178" s="25" customFormat="1" ht="14.25" customHeight="1"/>
    <row r="179" s="25" customFormat="1" ht="14.25" customHeight="1"/>
    <row r="180" s="25" customFormat="1" ht="14.25" customHeight="1"/>
    <row r="181" s="25" customFormat="1" ht="14.25" customHeight="1"/>
    <row r="182" s="25" customFormat="1" ht="14.25" customHeight="1"/>
    <row r="183" s="25" customFormat="1" ht="14.25" customHeight="1"/>
    <row r="184" s="25" customFormat="1" ht="14.25" customHeight="1"/>
    <row r="185" s="25" customFormat="1" ht="14.25" customHeight="1"/>
    <row r="186" s="25" customFormat="1" ht="14.25" customHeight="1"/>
    <row r="187" s="25" customFormat="1" ht="14.25" customHeight="1"/>
    <row r="188" s="25" customFormat="1" ht="14.25" customHeight="1"/>
    <row r="189" s="25" customFormat="1" ht="14.25" customHeight="1"/>
    <row r="190" s="25" customFormat="1" ht="14.25" customHeight="1"/>
    <row r="191" s="25" customFormat="1" ht="14.25" customHeight="1"/>
    <row r="192" s="25" customFormat="1" ht="14.25" customHeight="1"/>
    <row r="193" s="25" customFormat="1" ht="14.25" customHeight="1"/>
    <row r="194" s="25" customFormat="1" ht="14.25" customHeight="1"/>
    <row r="195" s="25" customFormat="1" ht="14.25" customHeight="1"/>
    <row r="196" s="25" customFormat="1" ht="14.25" customHeight="1"/>
    <row r="197" s="25" customFormat="1" ht="14.25" customHeight="1"/>
    <row r="198" s="25" customFormat="1" ht="14.25" customHeight="1"/>
    <row r="199" s="25" customFormat="1" ht="14.25" customHeight="1"/>
    <row r="200" s="25" customFormat="1" ht="14.25" customHeight="1"/>
    <row r="201" s="25" customFormat="1" ht="14.25" customHeight="1"/>
    <row r="202" s="25" customFormat="1" ht="14.25" customHeight="1"/>
    <row r="203" s="25" customFormat="1" ht="14.25" customHeight="1"/>
    <row r="204" s="25" customFormat="1" ht="14.25" customHeight="1"/>
    <row r="205" s="25" customFormat="1" ht="14.25" customHeight="1"/>
    <row r="206" s="25" customFormat="1" ht="14.25" customHeight="1"/>
    <row r="207" s="25" customFormat="1" ht="14.25" customHeight="1"/>
    <row r="208" s="25" customFormat="1" ht="14.25" customHeight="1"/>
    <row r="209" s="25" customFormat="1" ht="14.25" customHeight="1"/>
    <row r="210" s="25" customFormat="1" ht="14.25" customHeight="1"/>
    <row r="211" s="25" customFormat="1" ht="14.25" customHeight="1"/>
    <row r="212" s="25" customFormat="1" ht="14.25" customHeight="1"/>
    <row r="213" s="25" customFormat="1" ht="14.25" customHeight="1"/>
    <row r="214" s="25" customFormat="1" ht="14.25" customHeight="1"/>
    <row r="215" s="25" customFormat="1" ht="14.25" customHeight="1"/>
    <row r="216" s="25" customFormat="1" ht="14.25" customHeight="1"/>
    <row r="217" s="25" customFormat="1" ht="14.25" customHeight="1"/>
    <row r="218" s="25" customFormat="1" ht="14.25" customHeight="1"/>
    <row r="219" s="25" customFormat="1" ht="14.25" customHeight="1"/>
    <row r="220" s="25" customFormat="1" ht="14.25" customHeight="1"/>
    <row r="221" s="25" customFormat="1" ht="14.25" customHeight="1"/>
    <row r="222" s="25" customFormat="1" ht="14.25" customHeight="1"/>
    <row r="223" s="25" customFormat="1" ht="14.25" customHeight="1"/>
    <row r="224" s="25" customFormat="1" ht="14.25" customHeight="1"/>
    <row r="225" s="25" customFormat="1" ht="14.25" customHeight="1"/>
    <row r="226" s="25" customFormat="1" ht="14.25" customHeight="1"/>
    <row r="227" s="25" customFormat="1" ht="14.25" customHeight="1"/>
    <row r="228" s="25" customFormat="1" ht="14.25" customHeight="1"/>
    <row r="229" s="25" customFormat="1" ht="14.25" customHeight="1"/>
    <row r="230" s="25" customFormat="1" ht="14.25" customHeight="1"/>
    <row r="231" s="25" customFormat="1" ht="14.25" customHeight="1"/>
    <row r="232" s="25" customFormat="1" ht="14.25" customHeight="1"/>
    <row r="233" s="25" customFormat="1" ht="14.25" customHeight="1"/>
    <row r="234" s="25" customFormat="1" ht="14.25" customHeight="1"/>
    <row r="235" s="25" customFormat="1" ht="14.25" customHeight="1"/>
    <row r="236" s="25" customFormat="1" ht="14.25" customHeight="1"/>
    <row r="237" s="25" customFormat="1" ht="14.25" customHeight="1"/>
    <row r="238" s="25" customFormat="1" ht="14.25" customHeight="1"/>
    <row r="239" s="25" customFormat="1" ht="14.25" customHeight="1"/>
    <row r="240" s="25" customFormat="1" ht="14.25" customHeight="1"/>
    <row r="241" s="25" customFormat="1" ht="14.25" customHeight="1"/>
    <row r="242" s="25" customFormat="1" ht="14.25" customHeight="1"/>
    <row r="243" s="25" customFormat="1" ht="14.25" customHeight="1"/>
    <row r="244" s="25" customFormat="1" ht="14.25" customHeight="1"/>
    <row r="245" s="25" customFormat="1" ht="14.25" customHeight="1"/>
    <row r="246" s="25" customFormat="1" ht="14.25" customHeight="1"/>
    <row r="247" s="25" customFormat="1" ht="14.25" customHeight="1"/>
    <row r="248" s="25" customFormat="1" ht="14.25" customHeight="1"/>
    <row r="249" s="25" customFormat="1" ht="14.25" customHeight="1"/>
    <row r="250" s="25" customFormat="1" ht="14.25" customHeight="1"/>
    <row r="251" s="25" customFormat="1" ht="14.25" customHeight="1"/>
    <row r="252" s="25" customFormat="1" ht="14.25" customHeight="1"/>
    <row r="253" s="25" customFormat="1" ht="14.25" customHeight="1"/>
    <row r="254" s="25" customFormat="1" ht="14.25" customHeight="1"/>
    <row r="255" s="25" customFormat="1" ht="14.25" customHeight="1"/>
    <row r="256" s="25" customFormat="1" ht="14.25" customHeight="1"/>
    <row r="257" s="25" customFormat="1" ht="14.25" customHeight="1"/>
    <row r="258" s="25" customFormat="1" ht="14.25" customHeight="1"/>
    <row r="259" s="25" customFormat="1" ht="14.25" customHeight="1"/>
    <row r="260" s="25" customFormat="1" ht="14.25" customHeight="1"/>
    <row r="261" s="25" customFormat="1" ht="14.25" customHeight="1"/>
    <row r="262" s="25" customFormat="1" ht="14.25" customHeight="1"/>
    <row r="263" s="25" customFormat="1" ht="14.25" customHeight="1"/>
    <row r="264" s="25" customFormat="1" ht="14.25" customHeight="1"/>
    <row r="265" s="25" customFormat="1" ht="14.25" customHeight="1"/>
    <row r="266" s="25" customFormat="1" ht="14.25" customHeight="1"/>
    <row r="267" s="25" customFormat="1" ht="14.25" customHeight="1"/>
    <row r="268" s="25" customFormat="1" ht="14.25" customHeight="1"/>
    <row r="269" s="25" customFormat="1" ht="14.25" customHeight="1"/>
    <row r="270" s="25" customFormat="1" ht="14.25" customHeight="1"/>
    <row r="271" s="25" customFormat="1" ht="14.25" customHeight="1"/>
    <row r="272" s="25" customFormat="1" ht="14.25" customHeight="1"/>
    <row r="273" s="25" customFormat="1" ht="14.25" customHeight="1"/>
    <row r="274" s="25" customFormat="1" ht="14.25" customHeight="1"/>
    <row r="275" s="25" customFormat="1" ht="14.25" customHeight="1"/>
    <row r="276" s="25" customFormat="1" ht="14.25" customHeight="1"/>
    <row r="277" s="25" customFormat="1" ht="14.25" customHeight="1"/>
    <row r="278" s="25" customFormat="1" ht="14.25" customHeight="1"/>
    <row r="279" s="25" customFormat="1" ht="14.25" customHeight="1"/>
    <row r="280" s="25" customFormat="1" ht="14.25" customHeight="1"/>
    <row r="281" s="25" customFormat="1" ht="14.25" customHeight="1"/>
    <row r="282" s="25" customFormat="1" ht="14.25" customHeight="1"/>
    <row r="283" s="25" customFormat="1" ht="14.25" customHeight="1"/>
    <row r="284" s="25" customFormat="1" ht="14.25" customHeight="1"/>
    <row r="285" s="25" customFormat="1" ht="14.25" customHeight="1"/>
    <row r="286" s="25" customFormat="1" ht="14.25" customHeight="1"/>
    <row r="287" s="25" customFormat="1" ht="14.25" customHeight="1"/>
    <row r="288" s="25" customFormat="1" ht="14.25" customHeight="1"/>
    <row r="289" s="25" customFormat="1" ht="14.25" customHeight="1"/>
    <row r="290" s="25" customFormat="1" ht="14.25" customHeight="1"/>
    <row r="291" s="25" customFormat="1" ht="14.25" customHeight="1"/>
    <row r="292" s="25" customFormat="1" ht="14.25" customHeight="1"/>
    <row r="293" s="25" customFormat="1" ht="14.25" customHeight="1"/>
    <row r="294" s="25" customFormat="1" ht="14.25" customHeight="1"/>
    <row r="295" s="25" customFormat="1" ht="14.25" customHeight="1"/>
    <row r="296" s="25" customFormat="1" ht="14.25" customHeight="1"/>
    <row r="297" s="25" customFormat="1" ht="14.25" customHeight="1"/>
    <row r="298" s="25" customFormat="1" ht="14.25" customHeight="1"/>
    <row r="299" s="25" customFormat="1" ht="14.25" customHeight="1"/>
    <row r="300" s="25" customFormat="1" ht="14.25" customHeight="1"/>
    <row r="301" s="25" customFormat="1" ht="14.25" customHeight="1"/>
    <row r="302" s="25" customFormat="1" ht="14.25" customHeight="1"/>
    <row r="303" s="25" customFormat="1" ht="14.25" customHeight="1"/>
    <row r="304" s="25" customFormat="1" ht="14.25" customHeight="1"/>
    <row r="305" s="25" customFormat="1" ht="14.25" customHeight="1"/>
    <row r="306" s="25" customFormat="1" ht="14.25" customHeight="1"/>
    <row r="307" s="25" customFormat="1" ht="14.25" customHeight="1"/>
    <row r="308" s="25" customFormat="1" ht="14.25" customHeight="1"/>
    <row r="309" s="25" customFormat="1" ht="14.25" customHeight="1"/>
    <row r="310" s="25" customFormat="1" ht="14.25" customHeight="1"/>
    <row r="311" s="25" customFormat="1" ht="14.25" customHeight="1"/>
    <row r="312" s="25" customFormat="1" ht="14.25" customHeight="1"/>
    <row r="313" s="25" customFormat="1" ht="14.25" customHeight="1"/>
    <row r="314" s="25" customFormat="1" ht="14.25" customHeight="1"/>
    <row r="315" s="25" customFormat="1" ht="14.25" customHeight="1"/>
    <row r="316" s="25" customFormat="1" ht="14.25" customHeight="1"/>
    <row r="317" s="25" customFormat="1" ht="14.25" customHeight="1"/>
    <row r="318" s="25" customFormat="1" ht="14.25" customHeight="1"/>
    <row r="319" s="25" customFormat="1" ht="14.25" customHeight="1"/>
    <row r="320" s="25" customFormat="1" ht="14.25" customHeight="1"/>
    <row r="321" s="25" customFormat="1" ht="14.25" customHeight="1"/>
    <row r="322" s="25" customFormat="1" ht="14.25" customHeight="1"/>
    <row r="323" s="25" customFormat="1" ht="14.25" customHeight="1"/>
    <row r="324" s="25" customFormat="1" ht="14.25" customHeight="1"/>
    <row r="325" s="25" customFormat="1" ht="14.25" customHeight="1"/>
    <row r="326" s="25" customFormat="1" ht="14.25" customHeight="1"/>
    <row r="327" s="25" customFormat="1" ht="14.25" customHeight="1"/>
    <row r="328" s="25" customFormat="1" ht="14.25" customHeight="1"/>
    <row r="329" s="25" customFormat="1" ht="14.25" customHeight="1"/>
    <row r="330" s="25" customFormat="1" ht="14.25" customHeight="1"/>
    <row r="331" s="25" customFormat="1" ht="14.25" customHeight="1"/>
    <row r="332" s="25" customFormat="1" ht="14.25" customHeight="1"/>
    <row r="333" s="25" customFormat="1" ht="14.25" customHeight="1"/>
    <row r="334" s="25" customFormat="1" ht="14.25" customHeight="1"/>
    <row r="335" s="25" customFormat="1" ht="14.25" customHeight="1"/>
    <row r="336" s="25" customFormat="1" ht="14.25" customHeight="1"/>
    <row r="337" s="25" customFormat="1" ht="14.25" customHeight="1"/>
    <row r="338" s="25" customFormat="1" ht="14.25" customHeight="1"/>
    <row r="339" s="25" customFormat="1" ht="14.25" customHeight="1"/>
    <row r="340" s="25" customFormat="1" ht="14.25" customHeight="1"/>
    <row r="341" s="25" customFormat="1" ht="14.25" customHeight="1"/>
    <row r="342" s="25" customFormat="1" ht="14.25" customHeight="1"/>
    <row r="343" s="25" customFormat="1" ht="14.25" customHeight="1"/>
    <row r="344" s="25" customFormat="1" ht="14.25" customHeight="1"/>
    <row r="345" s="25" customFormat="1" ht="14.25" customHeight="1"/>
    <row r="346" s="25" customFormat="1" ht="14.25" customHeight="1"/>
    <row r="347" s="25" customFormat="1" ht="14.25" customHeight="1"/>
    <row r="348" s="25" customFormat="1" ht="14.25" customHeight="1"/>
    <row r="349" s="25" customFormat="1" ht="14.25" customHeight="1"/>
    <row r="350" s="25" customFormat="1" ht="14.25" customHeight="1"/>
    <row r="351" s="25" customFormat="1" ht="14.25" customHeight="1"/>
    <row r="352" s="25" customFormat="1" ht="14.25" customHeight="1"/>
    <row r="353" s="25" customFormat="1" ht="14.25" customHeight="1"/>
    <row r="354" s="25" customFormat="1" ht="14.25" customHeight="1"/>
    <row r="355" s="25" customFormat="1" ht="14.25" customHeight="1"/>
    <row r="356" s="25" customFormat="1" ht="14.25" customHeight="1"/>
    <row r="357" s="25" customFormat="1" ht="14.25" customHeight="1"/>
    <row r="358" s="25" customFormat="1" ht="14.25" customHeight="1"/>
    <row r="359" s="25" customFormat="1" ht="14.25" customHeight="1"/>
    <row r="360" s="25" customFormat="1" ht="14.25" customHeight="1"/>
    <row r="361" s="25" customFormat="1" ht="14.25" customHeight="1"/>
    <row r="362" s="25" customFormat="1" ht="14.25" customHeight="1"/>
    <row r="363" s="25" customFormat="1" ht="14.25" customHeight="1"/>
    <row r="364" s="25" customFormat="1" ht="14.25" customHeight="1"/>
    <row r="365" s="25" customFormat="1" ht="14.25" customHeight="1"/>
    <row r="366" s="25" customFormat="1" ht="14.25" customHeight="1"/>
    <row r="367" s="25" customFormat="1" ht="14.25" customHeight="1"/>
    <row r="368" s="25" customFormat="1" ht="14.25" customHeight="1"/>
    <row r="369" s="25" customFormat="1" ht="14.25" customHeight="1"/>
    <row r="370" s="25" customFormat="1" ht="14.25" customHeight="1"/>
    <row r="371" s="25" customFormat="1" ht="14.25" customHeight="1"/>
    <row r="372" s="25" customFormat="1" ht="14.25" customHeight="1"/>
    <row r="373" s="25" customFormat="1" ht="14.25" customHeight="1"/>
    <row r="374" s="25" customFormat="1" ht="14.25" customHeight="1"/>
    <row r="375" s="25" customFormat="1" ht="14.25" customHeight="1"/>
    <row r="376" s="25" customFormat="1" ht="14.25" customHeight="1"/>
    <row r="377" s="25" customFormat="1" ht="14.25" customHeight="1"/>
    <row r="378" s="25" customFormat="1" ht="14.25" customHeight="1"/>
    <row r="379" s="25" customFormat="1" ht="14.25" customHeight="1"/>
    <row r="380" s="25" customFormat="1" ht="14.25" customHeight="1"/>
    <row r="381" s="25" customFormat="1" ht="14.25" customHeight="1"/>
    <row r="382" s="25" customFormat="1" ht="14.25" customHeight="1"/>
    <row r="383" s="25" customFormat="1" ht="14.25" customHeight="1"/>
    <row r="384" s="25" customFormat="1" ht="14.25" customHeight="1"/>
    <row r="385" s="25" customFormat="1" ht="14.25" customHeight="1"/>
    <row r="386" s="25" customFormat="1" ht="14.25" customHeight="1"/>
    <row r="387" s="25" customFormat="1" ht="14.25" customHeight="1"/>
    <row r="388" s="25" customFormat="1" ht="14.25" customHeight="1"/>
    <row r="389" s="25" customFormat="1" ht="14.25" customHeight="1"/>
    <row r="390" s="25" customFormat="1" ht="14.25" customHeight="1"/>
    <row r="391" s="25" customFormat="1" ht="14.25" customHeight="1"/>
    <row r="392" s="25" customFormat="1" ht="14.25" customHeight="1"/>
    <row r="393" s="25" customFormat="1" ht="14.25" customHeight="1"/>
    <row r="394" s="25" customFormat="1" ht="14.25" customHeight="1"/>
    <row r="395" s="25" customFormat="1" ht="14.25" customHeight="1"/>
    <row r="396" s="25" customFormat="1" ht="14.25" customHeight="1"/>
    <row r="397" s="25" customFormat="1" ht="14.25" customHeight="1"/>
    <row r="398" s="25" customFormat="1" ht="14.25" customHeight="1"/>
    <row r="399" s="25" customFormat="1" ht="14.25" customHeight="1"/>
    <row r="400" s="25" customFormat="1" ht="14.25" customHeight="1"/>
    <row r="401" s="25" customFormat="1" ht="14.25" customHeight="1"/>
    <row r="402" s="25" customFormat="1" ht="14.25" customHeight="1"/>
    <row r="403" s="25" customFormat="1" ht="14.25" customHeight="1"/>
    <row r="404" s="25" customFormat="1" ht="14.25" customHeight="1"/>
    <row r="405" s="25" customFormat="1" ht="14.25" customHeight="1"/>
    <row r="406" s="25" customFormat="1" ht="14.25" customHeight="1"/>
    <row r="407" s="25" customFormat="1" ht="14.25" customHeight="1"/>
    <row r="408" s="25" customFormat="1" ht="14.25" customHeight="1"/>
    <row r="409" s="25" customFormat="1" ht="14.25" customHeight="1"/>
    <row r="410" s="25" customFormat="1" ht="14.25" customHeight="1"/>
    <row r="411" s="25" customFormat="1" ht="14.25" customHeight="1"/>
    <row r="412" s="25" customFormat="1" ht="14.25" customHeight="1"/>
    <row r="413" s="25" customFormat="1" ht="14.25" customHeight="1"/>
    <row r="414" s="25" customFormat="1" ht="14.25" customHeight="1"/>
    <row r="415" s="25" customFormat="1" ht="14.25" customHeight="1"/>
    <row r="416" s="25" customFormat="1" ht="14.25" customHeight="1"/>
    <row r="417" s="25" customFormat="1" ht="14.25" customHeight="1"/>
    <row r="418" s="25" customFormat="1" ht="14.25" customHeight="1"/>
    <row r="419" s="25" customFormat="1" ht="14.25" customHeight="1"/>
    <row r="420" s="25" customFormat="1" ht="14.25" customHeight="1"/>
    <row r="421" s="25" customFormat="1" ht="14.25" customHeight="1"/>
    <row r="422" s="25" customFormat="1" ht="14.25" customHeight="1"/>
    <row r="423" s="25" customFormat="1" ht="14.25" customHeight="1"/>
    <row r="424" s="25" customFormat="1" ht="14.25" customHeight="1"/>
    <row r="425" s="25" customFormat="1" ht="14.25" customHeight="1"/>
    <row r="426" s="25" customFormat="1" ht="14.25" customHeight="1"/>
    <row r="427" s="25" customFormat="1" ht="14.25" customHeight="1"/>
    <row r="428" s="25" customFormat="1" ht="14.25" customHeight="1"/>
    <row r="429" s="25" customFormat="1" ht="14.25" customHeight="1"/>
    <row r="430" s="25" customFormat="1" ht="14.25" customHeight="1"/>
    <row r="431" s="25" customFormat="1" ht="14.25" customHeight="1"/>
    <row r="432" s="25" customFormat="1" ht="14.25" customHeight="1"/>
    <row r="433" s="25" customFormat="1" ht="14.25" customHeight="1"/>
    <row r="434" s="25" customFormat="1" ht="14.25" customHeight="1"/>
    <row r="435" s="25" customFormat="1" ht="14.25" customHeight="1"/>
    <row r="436" s="25" customFormat="1" ht="14.25" customHeight="1"/>
    <row r="437" s="25" customFormat="1" ht="14.25" customHeight="1"/>
    <row r="438" s="25" customFormat="1" ht="14.25" customHeight="1"/>
    <row r="439" s="25" customFormat="1" ht="14.25" customHeight="1"/>
    <row r="440" s="25" customFormat="1" ht="14.25" customHeight="1"/>
    <row r="441" s="25" customFormat="1" ht="14.25" customHeight="1"/>
    <row r="442" s="25" customFormat="1" ht="14.25" customHeight="1"/>
    <row r="443" s="25" customFormat="1" ht="14.25" customHeight="1"/>
    <row r="444" s="25" customFormat="1" ht="14.25" customHeight="1"/>
    <row r="445" s="25" customFormat="1" ht="14.25" customHeight="1"/>
    <row r="446" s="25" customFormat="1" ht="14.25" customHeight="1"/>
    <row r="447" s="25" customFormat="1" ht="14.25" customHeight="1"/>
    <row r="448" s="25" customFormat="1" ht="14.25" customHeight="1"/>
    <row r="449" s="25" customFormat="1" ht="14.25" customHeight="1"/>
    <row r="450" s="25" customFormat="1" ht="14.25" customHeight="1"/>
    <row r="451" s="25" customFormat="1" ht="14.25" customHeight="1"/>
    <row r="452" s="25" customFormat="1" ht="14.25" customHeight="1"/>
    <row r="453" s="25" customFormat="1" ht="14.25" customHeight="1"/>
    <row r="454" s="25" customFormat="1" ht="14.25" customHeight="1"/>
    <row r="455" s="25" customFormat="1" ht="14.25" customHeight="1"/>
    <row r="456" s="25" customFormat="1" ht="14.25" customHeight="1"/>
    <row r="457" s="25" customFormat="1" ht="14.25" customHeight="1"/>
    <row r="458" s="25" customFormat="1" ht="14.25" customHeight="1"/>
    <row r="459" s="25" customFormat="1" ht="14.25" customHeight="1"/>
    <row r="460" s="25" customFormat="1" ht="14.25" customHeight="1"/>
    <row r="461" s="25" customFormat="1" ht="14.25" customHeight="1"/>
    <row r="462" s="25" customFormat="1" ht="14.25" customHeight="1"/>
    <row r="463" s="25" customFormat="1" ht="14.25" customHeight="1"/>
    <row r="464" s="25" customFormat="1" ht="14.25" customHeight="1"/>
    <row r="465" s="25" customFormat="1" ht="14.25" customHeight="1"/>
    <row r="466" s="25" customFormat="1" ht="14.25" customHeight="1"/>
    <row r="467" s="25" customFormat="1" ht="14.25" customHeight="1"/>
    <row r="468" s="25" customFormat="1" ht="14.25" customHeight="1"/>
    <row r="469" s="25" customFormat="1" ht="14.25" customHeight="1"/>
    <row r="470" s="25" customFormat="1" ht="14.25" customHeight="1"/>
    <row r="471" s="25" customFormat="1" ht="14.25" customHeight="1"/>
    <row r="472" s="25" customFormat="1" ht="14.25" customHeight="1"/>
    <row r="473" s="25" customFormat="1" ht="14.25" customHeight="1"/>
    <row r="474" s="25" customFormat="1" ht="14.25" customHeight="1"/>
    <row r="475" s="25" customFormat="1" ht="14.25" customHeight="1"/>
    <row r="476" s="25" customFormat="1" ht="14.25" customHeight="1"/>
    <row r="477" s="25" customFormat="1" ht="14.25" customHeight="1"/>
    <row r="478" s="25" customFormat="1" ht="14.25" customHeight="1"/>
    <row r="479" s="25" customFormat="1" ht="14.25" customHeight="1"/>
    <row r="480" s="25" customFormat="1" ht="14.25" customHeight="1"/>
    <row r="481" s="25" customFormat="1" ht="14.25" customHeight="1"/>
    <row r="482" s="25" customFormat="1" ht="14.25" customHeight="1"/>
    <row r="483" s="25" customFormat="1" ht="14.25" customHeight="1"/>
    <row r="484" s="25" customFormat="1" ht="14.25" customHeight="1"/>
    <row r="485" s="25" customFormat="1" ht="14.25" customHeight="1"/>
    <row r="486" s="25" customFormat="1" ht="14.25" customHeight="1"/>
    <row r="487" s="25" customFormat="1" ht="14.25" customHeight="1"/>
    <row r="488" s="25" customFormat="1" ht="14.25" customHeight="1"/>
    <row r="489" s="25" customFormat="1" ht="14.25" customHeight="1"/>
    <row r="490" s="25" customFormat="1" ht="14.25" customHeight="1"/>
    <row r="491" s="25" customFormat="1" ht="14.25" customHeight="1"/>
    <row r="492" s="25" customFormat="1" ht="14.25" customHeight="1"/>
    <row r="493" s="25" customFormat="1" ht="14.25" customHeight="1"/>
    <row r="494" s="25" customFormat="1" ht="14.25" customHeight="1"/>
    <row r="495" s="25" customFormat="1" ht="14.25" customHeight="1"/>
    <row r="496" s="25" customFormat="1" ht="14.25" customHeight="1"/>
    <row r="497" s="25" customFormat="1" ht="14.25" customHeight="1"/>
    <row r="498" s="25" customFormat="1" ht="14.25" customHeight="1"/>
    <row r="499" s="25" customFormat="1" ht="14.25" customHeight="1"/>
    <row r="500" s="25" customFormat="1" ht="14.25" customHeight="1"/>
    <row r="501" s="25" customFormat="1" ht="14.25" customHeight="1"/>
    <row r="502" s="25" customFormat="1" ht="14.25" customHeight="1"/>
    <row r="503" s="25" customFormat="1" ht="14.25" customHeight="1"/>
    <row r="504" s="25" customFormat="1" ht="14.25" customHeight="1"/>
    <row r="505" s="25" customFormat="1" ht="14.25" customHeight="1"/>
    <row r="506" s="25" customFormat="1" ht="14.25" customHeight="1"/>
    <row r="507" s="25" customFormat="1" ht="14.25" customHeight="1"/>
    <row r="508" s="25" customFormat="1" ht="14.25" customHeight="1"/>
    <row r="509" s="25" customFormat="1" ht="14.25" customHeight="1"/>
    <row r="510" s="25" customFormat="1" ht="14.25" customHeight="1"/>
    <row r="511" s="25" customFormat="1" ht="14.25" customHeight="1"/>
    <row r="512" s="25" customFormat="1" ht="14.25" customHeight="1"/>
    <row r="513" s="25" customFormat="1" ht="14.25" customHeight="1"/>
    <row r="514" s="25" customFormat="1" ht="14.25" customHeight="1"/>
    <row r="515" s="25" customFormat="1" ht="14.25" customHeight="1"/>
    <row r="516" s="25" customFormat="1" ht="14.25" customHeight="1"/>
    <row r="517" s="25" customFormat="1" ht="14.25" customHeight="1"/>
    <row r="518" s="25" customFormat="1" ht="14.25" customHeight="1"/>
    <row r="519" s="25" customFormat="1" ht="14.25" customHeight="1"/>
    <row r="520" s="25" customFormat="1" ht="14.25" customHeight="1"/>
    <row r="521" s="25" customFormat="1" ht="14.25" customHeight="1"/>
    <row r="522" s="25" customFormat="1" ht="14.25" customHeight="1"/>
    <row r="523" s="25" customFormat="1" ht="14.25" customHeight="1"/>
    <row r="524" s="25" customFormat="1" ht="14.25" customHeight="1"/>
    <row r="525" s="25" customFormat="1" ht="14.25" customHeight="1"/>
    <row r="526" s="25" customFormat="1" ht="14.25" customHeight="1"/>
    <row r="527" s="25" customFormat="1" ht="14.25" customHeight="1"/>
    <row r="528" s="25" customFormat="1" ht="14.25" customHeight="1"/>
    <row r="529" s="25" customFormat="1" ht="14.25" customHeight="1"/>
    <row r="530" s="25" customFormat="1" ht="14.25" customHeight="1"/>
    <row r="531" s="25" customFormat="1" ht="14.25" customHeight="1"/>
    <row r="532" s="25" customFormat="1" ht="14.25" customHeight="1"/>
    <row r="533" s="25" customFormat="1" ht="14.25" customHeight="1"/>
    <row r="534" s="25" customFormat="1" ht="14.25" customHeight="1"/>
    <row r="535" s="25" customFormat="1" ht="14.25" customHeight="1"/>
    <row r="536" s="25" customFormat="1" ht="14.25" customHeight="1"/>
    <row r="537" s="25" customFormat="1" ht="14.25" customHeight="1"/>
    <row r="538" s="25" customFormat="1" ht="14.25" customHeight="1"/>
    <row r="539" s="25" customFormat="1" ht="14.25" customHeight="1"/>
    <row r="540" s="25" customFormat="1" ht="14.25" customHeight="1"/>
    <row r="541" s="25" customFormat="1" ht="14.25" customHeight="1"/>
    <row r="542" s="25" customFormat="1" ht="14.25" customHeight="1"/>
    <row r="543" s="25" customFormat="1" ht="14.25" customHeight="1"/>
    <row r="544" s="25" customFormat="1" ht="14.25" customHeight="1"/>
    <row r="545" s="25" customFormat="1" ht="14.25" customHeight="1"/>
    <row r="546" s="25" customFormat="1" ht="14.25" customHeight="1"/>
    <row r="547" s="25" customFormat="1" ht="14.25" customHeight="1"/>
    <row r="548" s="25" customFormat="1" ht="14.25" customHeight="1"/>
    <row r="549" s="25" customFormat="1" ht="14.25" customHeight="1"/>
    <row r="550" s="25" customFormat="1" ht="14.25" customHeight="1"/>
    <row r="551" s="25" customFormat="1" ht="14.25" customHeight="1"/>
    <row r="552" s="25" customFormat="1" ht="14.25" customHeight="1"/>
    <row r="553" s="25" customFormat="1" ht="14.25" customHeight="1"/>
    <row r="554" s="25" customFormat="1" ht="14.25" customHeight="1"/>
    <row r="555" s="25" customFormat="1" ht="14.25" customHeight="1"/>
    <row r="556" s="25" customFormat="1" ht="14.25" customHeight="1"/>
    <row r="557" s="25" customFormat="1" ht="14.25" customHeight="1"/>
    <row r="558" s="25" customFormat="1" ht="14.25" customHeight="1"/>
    <row r="559" s="25" customFormat="1" ht="14.25" customHeight="1"/>
    <row r="560" s="25" customFormat="1" ht="14.25" customHeight="1"/>
    <row r="561" s="25" customFormat="1" ht="14.25" customHeight="1"/>
    <row r="562" s="25" customFormat="1" ht="14.25" customHeight="1"/>
    <row r="563" s="25" customFormat="1" ht="14.25" customHeight="1"/>
    <row r="564" s="25" customFormat="1" ht="14.25" customHeight="1"/>
    <row r="565" s="25" customFormat="1" ht="14.25" customHeight="1"/>
    <row r="566" s="25" customFormat="1" ht="14.25" customHeight="1"/>
    <row r="567" s="25" customFormat="1" ht="14.25" customHeight="1"/>
    <row r="568" s="25" customFormat="1" ht="14.25" customHeight="1"/>
    <row r="569" s="25" customFormat="1" ht="14.25" customHeight="1"/>
    <row r="570" s="25" customFormat="1" ht="14.25" customHeight="1"/>
    <row r="571" s="25" customFormat="1" ht="14.25" customHeight="1"/>
    <row r="572" s="25" customFormat="1" ht="14.25" customHeight="1"/>
    <row r="573" s="25" customFormat="1" ht="14.25" customHeight="1"/>
    <row r="574" s="25" customFormat="1" ht="14.25" customHeight="1"/>
    <row r="575" s="25" customFormat="1" ht="14.25" customHeight="1"/>
    <row r="576" s="25" customFormat="1" ht="14.25" customHeight="1"/>
    <row r="577" s="25" customFormat="1" ht="14.25" customHeight="1"/>
    <row r="578" s="25" customFormat="1" ht="14.25" customHeight="1"/>
    <row r="579" s="25" customFormat="1" ht="14.25" customHeight="1"/>
    <row r="580" s="25" customFormat="1" ht="14.25" customHeight="1"/>
    <row r="581" s="25" customFormat="1" ht="14.25" customHeight="1"/>
    <row r="582" s="25" customFormat="1" ht="14.25" customHeight="1"/>
    <row r="583" s="25" customFormat="1" ht="14.25" customHeight="1"/>
    <row r="584" s="25" customFormat="1" ht="14.25" customHeight="1"/>
    <row r="585" s="25" customFormat="1" ht="14.25" customHeight="1"/>
    <row r="586" s="25" customFormat="1" ht="14.25" customHeight="1"/>
    <row r="587" s="25" customFormat="1" ht="14.25" customHeight="1"/>
    <row r="588" s="25" customFormat="1" ht="14.25" customHeight="1"/>
    <row r="589" s="25" customFormat="1" ht="14.25" customHeight="1"/>
    <row r="590" s="25" customFormat="1" ht="14.25" customHeight="1"/>
    <row r="591" s="25" customFormat="1" ht="14.25" customHeight="1"/>
    <row r="592" s="25" customFormat="1" ht="14.25" customHeight="1"/>
    <row r="593" s="25" customFormat="1" ht="14.25" customHeight="1"/>
    <row r="594" s="25" customFormat="1" ht="14.25" customHeight="1"/>
    <row r="595" s="25" customFormat="1" ht="14.25" customHeight="1"/>
    <row r="596" s="25" customFormat="1" ht="14.25" customHeight="1"/>
    <row r="597" s="25" customFormat="1" ht="14.25" customHeight="1"/>
    <row r="598" s="25" customFormat="1" ht="14.25" customHeight="1"/>
    <row r="599" s="25" customFormat="1" ht="14.25" customHeight="1"/>
    <row r="600" s="25" customFormat="1" ht="14.25" customHeight="1"/>
    <row r="601" s="25" customFormat="1" ht="14.25" customHeight="1"/>
    <row r="602" s="25" customFormat="1" ht="14.25" customHeight="1"/>
    <row r="603" s="25" customFormat="1" ht="14.25" customHeight="1"/>
    <row r="604" s="25" customFormat="1" ht="14.25" customHeight="1"/>
    <row r="605" s="25" customFormat="1" ht="14.25" customHeight="1"/>
    <row r="606" s="25" customFormat="1" ht="14.25" customHeight="1"/>
    <row r="607" s="25" customFormat="1" ht="14.25" customHeight="1"/>
    <row r="608" s="25" customFormat="1" ht="14.25" customHeight="1"/>
    <row r="609" s="25" customFormat="1" ht="14.25" customHeight="1"/>
    <row r="610" s="25" customFormat="1" ht="14.25" customHeight="1"/>
    <row r="611" s="25" customFormat="1" ht="14.25" customHeight="1"/>
    <row r="612" s="25" customFormat="1" ht="14.25" customHeight="1"/>
    <row r="613" s="25" customFormat="1" ht="14.25" customHeight="1"/>
    <row r="614" s="25" customFormat="1" ht="14.25" customHeight="1"/>
    <row r="615" s="25" customFormat="1" ht="14.25" customHeight="1"/>
    <row r="616" s="25" customFormat="1" ht="14.25" customHeight="1"/>
    <row r="617" s="25" customFormat="1" ht="14.25" customHeight="1"/>
    <row r="618" s="25" customFormat="1" ht="14.25" customHeight="1"/>
    <row r="619" s="25" customFormat="1" ht="14.25" customHeight="1"/>
    <row r="620" s="25" customFormat="1" ht="14.25" customHeight="1"/>
    <row r="621" s="25" customFormat="1" ht="14.25" customHeight="1"/>
    <row r="622" s="25" customFormat="1" ht="14.25" customHeight="1"/>
    <row r="623" s="25" customFormat="1" ht="14.25" customHeight="1"/>
    <row r="624" s="25" customFormat="1" ht="14.25" customHeight="1"/>
    <row r="625" s="25" customFormat="1" ht="14.25" customHeight="1"/>
    <row r="626" s="25" customFormat="1" ht="14.25" customHeight="1"/>
    <row r="627" s="25" customFormat="1" ht="14.25" customHeight="1"/>
    <row r="628" s="25" customFormat="1" ht="14.25" customHeight="1"/>
    <row r="629" s="25" customFormat="1" ht="14.25" customHeight="1"/>
    <row r="630" s="25" customFormat="1" ht="14.25" customHeight="1"/>
    <row r="631" s="25" customFormat="1" ht="14.25" customHeight="1"/>
    <row r="632" s="25" customFormat="1" ht="14.25" customHeight="1"/>
    <row r="633" s="25" customFormat="1" ht="14.25" customHeight="1"/>
    <row r="634" s="25" customFormat="1" ht="14.25" customHeight="1"/>
    <row r="635" s="25" customFormat="1" ht="14.25" customHeight="1"/>
    <row r="636" s="25" customFormat="1" ht="14.25" customHeight="1"/>
    <row r="637" s="25" customFormat="1" ht="14.25" customHeight="1"/>
    <row r="638" s="25" customFormat="1" ht="14.25" customHeight="1"/>
    <row r="639" s="25" customFormat="1" ht="14.25" customHeight="1"/>
    <row r="640" s="25" customFormat="1" ht="14.25" customHeight="1"/>
    <row r="641" s="25" customFormat="1" ht="14.25" customHeight="1"/>
    <row r="642" s="25" customFormat="1" ht="14.25" customHeight="1"/>
    <row r="643" s="25" customFormat="1" ht="14.25" customHeight="1"/>
    <row r="644" s="25" customFormat="1" ht="14.25" customHeight="1"/>
    <row r="645" s="25" customFormat="1" ht="14.25" customHeight="1"/>
    <row r="646" s="25" customFormat="1" ht="14.25" customHeight="1"/>
    <row r="647" s="25" customFormat="1" ht="14.25" customHeight="1"/>
    <row r="648" s="25" customFormat="1" ht="14.25" customHeight="1"/>
    <row r="649" s="25" customFormat="1" ht="14.25" customHeight="1"/>
    <row r="650" s="25" customFormat="1" ht="14.25" customHeight="1"/>
    <row r="651" s="25" customFormat="1" ht="14.25" customHeight="1"/>
    <row r="652" s="25" customFormat="1" ht="14.25" customHeight="1"/>
    <row r="653" s="25" customFormat="1" ht="14.25" customHeight="1"/>
    <row r="654" s="25" customFormat="1" ht="14.25" customHeight="1"/>
    <row r="655" s="25" customFormat="1" ht="14.25" customHeight="1"/>
    <row r="656" s="25" customFormat="1" ht="14.25" customHeight="1"/>
    <row r="657" s="25" customFormat="1" ht="14.25" customHeight="1"/>
    <row r="658" s="25" customFormat="1" ht="14.25" customHeight="1"/>
    <row r="659" s="25" customFormat="1" ht="14.25" customHeight="1"/>
    <row r="660" s="25" customFormat="1" ht="14.25" customHeight="1"/>
    <row r="661" s="25" customFormat="1" ht="14.25" customHeight="1"/>
    <row r="662" s="25" customFormat="1" ht="14.25" customHeight="1"/>
    <row r="663" s="25" customFormat="1" ht="14.25" customHeight="1"/>
    <row r="664" s="25" customFormat="1" ht="14.25" customHeight="1"/>
    <row r="665" s="25" customFormat="1" ht="14.25" customHeight="1"/>
    <row r="666" s="25" customFormat="1" ht="14.25" customHeight="1"/>
    <row r="667" s="25" customFormat="1" ht="14.25" customHeight="1"/>
    <row r="668" s="25" customFormat="1" ht="14.25" customHeight="1"/>
    <row r="669" s="25" customFormat="1" ht="14.25" customHeight="1"/>
    <row r="670" s="25" customFormat="1" ht="14.25" customHeight="1"/>
    <row r="671" s="25" customFormat="1" ht="14.25" customHeight="1"/>
    <row r="672" s="25" customFormat="1" ht="14.25" customHeight="1"/>
    <row r="673" s="25" customFormat="1" ht="14.25" customHeight="1"/>
    <row r="674" s="25" customFormat="1" ht="14.25" customHeight="1"/>
    <row r="675" s="25" customFormat="1" ht="14.25" customHeight="1"/>
    <row r="676" s="25" customFormat="1" ht="14.25" customHeight="1"/>
    <row r="677" s="25" customFormat="1" ht="14.25" customHeight="1"/>
    <row r="678" s="25" customFormat="1" ht="14.25" customHeight="1"/>
    <row r="679" s="25" customFormat="1" ht="14.25" customHeight="1"/>
    <row r="680" s="25" customFormat="1" ht="14.25" customHeight="1"/>
    <row r="681" s="25" customFormat="1" ht="14.25" customHeight="1"/>
    <row r="682" s="25" customFormat="1" ht="14.25" customHeight="1"/>
    <row r="683" s="25" customFormat="1" ht="14.25" customHeight="1"/>
    <row r="684" s="25" customFormat="1" ht="14.25" customHeight="1"/>
    <row r="685" s="25" customFormat="1" ht="14.25" customHeight="1"/>
    <row r="686" s="25" customFormat="1" ht="14.25" customHeight="1"/>
    <row r="687" s="25" customFormat="1" ht="14.25" customHeight="1"/>
    <row r="688" s="25" customFormat="1" ht="14.25" customHeight="1"/>
    <row r="689" s="25" customFormat="1" ht="14.25" customHeight="1"/>
    <row r="690" s="25" customFormat="1" ht="14.25" customHeight="1"/>
    <row r="691" s="25" customFormat="1" ht="14.25" customHeight="1"/>
    <row r="692" s="25" customFormat="1" ht="14.25" customHeight="1"/>
    <row r="693" s="25" customFormat="1" ht="14.25" customHeight="1"/>
    <row r="694" s="25" customFormat="1" ht="14.25" customHeight="1"/>
    <row r="695" s="25" customFormat="1" ht="14.25" customHeight="1"/>
    <row r="696" s="25" customFormat="1" ht="14.25" customHeight="1"/>
    <row r="697" s="25" customFormat="1" ht="14.25" customHeight="1"/>
    <row r="698" s="25" customFormat="1" ht="14.25" customHeight="1"/>
    <row r="699" s="25" customFormat="1" ht="14.25" customHeight="1"/>
    <row r="700" s="25" customFormat="1" ht="14.25" customHeight="1"/>
    <row r="701" s="25" customFormat="1" ht="14.25" customHeight="1"/>
    <row r="702" s="25" customFormat="1" ht="14.25" customHeight="1"/>
    <row r="703" s="25" customFormat="1" ht="14.25" customHeight="1"/>
    <row r="704" s="25" customFormat="1" ht="14.25" customHeight="1"/>
    <row r="705" s="25" customFormat="1" ht="14.25" customHeight="1"/>
    <row r="706" s="25" customFormat="1" ht="14.25" customHeight="1"/>
    <row r="707" s="25" customFormat="1" ht="14.25" customHeight="1"/>
    <row r="708" s="25" customFormat="1" ht="14.25" customHeight="1"/>
    <row r="709" s="25" customFormat="1" ht="14.25" customHeight="1"/>
    <row r="710" s="25" customFormat="1" ht="14.25" customHeight="1"/>
    <row r="711" s="25" customFormat="1" ht="14.25" customHeight="1"/>
    <row r="712" s="25" customFormat="1" ht="14.25" customHeight="1"/>
    <row r="713" s="25" customFormat="1" ht="14.25" customHeight="1"/>
    <row r="714" s="25" customFormat="1" ht="14.25" customHeight="1"/>
    <row r="715" s="25" customFormat="1" ht="14.25" customHeight="1"/>
    <row r="716" s="25" customFormat="1" ht="14.25" customHeight="1"/>
    <row r="717" s="25" customFormat="1" ht="14.25" customHeight="1"/>
    <row r="718" s="25" customFormat="1" ht="14.25" customHeight="1"/>
    <row r="719" s="25" customFormat="1" ht="14.25" customHeight="1"/>
    <row r="720" s="25" customFormat="1" ht="14.25" customHeight="1"/>
    <row r="721" s="25" customFormat="1" ht="14.25" customHeight="1"/>
    <row r="722" s="25" customFormat="1" ht="14.25" customHeight="1"/>
    <row r="723" s="25" customFormat="1" ht="14.25" customHeight="1"/>
    <row r="724" s="25" customFormat="1" ht="14.25" customHeight="1"/>
    <row r="725" s="25" customFormat="1" ht="14.25" customHeight="1"/>
    <row r="726" s="25" customFormat="1" ht="14.25" customHeight="1"/>
    <row r="727" s="25" customFormat="1" ht="14.25" customHeight="1"/>
    <row r="728" s="25" customFormat="1" ht="14.25" customHeight="1"/>
    <row r="729" s="25" customFormat="1" ht="14.25" customHeight="1"/>
    <row r="730" s="25" customFormat="1" ht="14.25" customHeight="1"/>
    <row r="731" s="25" customFormat="1" ht="14.25" customHeight="1"/>
    <row r="732" s="25" customFormat="1" ht="14.25" customHeight="1"/>
    <row r="733" s="25" customFormat="1" ht="14.25" customHeight="1"/>
    <row r="734" s="25" customFormat="1" ht="14.25" customHeight="1"/>
    <row r="735" s="25" customFormat="1" ht="14.25" customHeight="1"/>
    <row r="736" s="25" customFormat="1" ht="14.25" customHeight="1"/>
    <row r="737" s="25" customFormat="1" ht="14.25" customHeight="1"/>
    <row r="738" s="25" customFormat="1" ht="14.25" customHeight="1"/>
    <row r="739" s="25" customFormat="1" ht="14.25" customHeight="1"/>
    <row r="740" s="25" customFormat="1" ht="14.25" customHeight="1"/>
    <row r="741" s="25" customFormat="1" ht="14.25" customHeight="1"/>
    <row r="742" s="25" customFormat="1" ht="14.25" customHeight="1"/>
    <row r="743" s="25" customFormat="1" ht="14.25" customHeight="1"/>
    <row r="744" s="25" customFormat="1" ht="14.25" customHeight="1"/>
    <row r="745" s="25" customFormat="1" ht="14.25" customHeight="1"/>
    <row r="746" s="25" customFormat="1" ht="14.25" customHeight="1"/>
    <row r="747" s="25" customFormat="1" ht="14.25" customHeight="1"/>
    <row r="748" s="25" customFormat="1" ht="14.25" customHeight="1"/>
    <row r="749" s="25" customFormat="1" ht="14.25" customHeight="1"/>
    <row r="750" s="25" customFormat="1" ht="14.25" customHeight="1"/>
    <row r="751" s="25" customFormat="1" ht="14.25" customHeight="1"/>
    <row r="752" s="25" customFormat="1" ht="14.25" customHeight="1"/>
    <row r="753" s="25" customFormat="1" ht="14.25" customHeight="1"/>
    <row r="754" s="25" customFormat="1" ht="14.25" customHeight="1"/>
    <row r="755" s="25" customFormat="1" ht="14.25" customHeight="1"/>
    <row r="756" s="25" customFormat="1" ht="14.25" customHeight="1"/>
    <row r="757" s="25" customFormat="1" ht="14.25" customHeight="1"/>
    <row r="758" s="25" customFormat="1" ht="14.25" customHeight="1"/>
    <row r="759" s="25" customFormat="1" ht="14.25" customHeight="1"/>
    <row r="760" s="25" customFormat="1" ht="14.25" customHeight="1"/>
    <row r="761" s="25" customFormat="1" ht="14.25" customHeight="1"/>
    <row r="762" s="25" customFormat="1" ht="14.25" customHeight="1"/>
    <row r="763" s="25" customFormat="1" ht="14.25" customHeight="1"/>
    <row r="764" s="25" customFormat="1" ht="14.25" customHeight="1"/>
    <row r="765" s="25" customFormat="1" ht="14.25" customHeight="1"/>
    <row r="766" s="25" customFormat="1" ht="14.25" customHeight="1"/>
    <row r="767" s="25" customFormat="1" ht="14.25" customHeight="1"/>
    <row r="768" s="25" customFormat="1" ht="14.25" customHeight="1"/>
    <row r="769" s="25" customFormat="1" ht="14.25" customHeight="1"/>
    <row r="770" s="25" customFormat="1" ht="14.25" customHeight="1"/>
    <row r="771" s="25" customFormat="1" ht="14.25" customHeight="1"/>
    <row r="772" s="25" customFormat="1" ht="14.25" customHeight="1"/>
    <row r="773" s="25" customFormat="1" ht="14.25" customHeight="1"/>
    <row r="774" s="25" customFormat="1" ht="14.25" customHeight="1"/>
    <row r="775" s="25" customFormat="1" ht="14.25" customHeight="1"/>
    <row r="776" s="25" customFormat="1" ht="14.25" customHeight="1"/>
    <row r="777" s="25" customFormat="1" ht="14.25" customHeight="1"/>
    <row r="778" s="25" customFormat="1" ht="14.25" customHeight="1"/>
    <row r="779" s="25" customFormat="1" ht="14.25" customHeight="1"/>
    <row r="780" s="25" customFormat="1" ht="14.25" customHeight="1"/>
    <row r="781" s="25" customFormat="1" ht="14.25" customHeight="1"/>
    <row r="782" s="25" customFormat="1" ht="14.25" customHeight="1"/>
    <row r="783" s="25" customFormat="1" ht="14.25" customHeight="1"/>
    <row r="784" s="25" customFormat="1" ht="14.25" customHeight="1"/>
    <row r="785" s="25" customFormat="1" ht="14.25" customHeight="1"/>
    <row r="786" s="25" customFormat="1" ht="14.25" customHeight="1"/>
    <row r="787" s="25" customFormat="1" ht="14.25" customHeight="1"/>
    <row r="788" s="25" customFormat="1" ht="14.25" customHeight="1"/>
    <row r="789" s="25" customFormat="1" ht="14.25" customHeight="1"/>
    <row r="790" s="25" customFormat="1" ht="14.25" customHeight="1"/>
    <row r="791" s="25" customFormat="1" ht="14.25" customHeight="1"/>
    <row r="792" s="25" customFormat="1" ht="14.25" customHeight="1"/>
    <row r="793" s="25" customFormat="1" ht="14.25" customHeight="1"/>
    <row r="794" s="25" customFormat="1" ht="14.25" customHeight="1"/>
    <row r="795" s="25" customFormat="1" ht="14.25" customHeight="1"/>
    <row r="796" s="25" customFormat="1" ht="14.25" customHeight="1"/>
    <row r="797" s="25" customFormat="1" ht="14.25" customHeight="1"/>
    <row r="798" s="25" customFormat="1" ht="14.25" customHeight="1"/>
    <row r="799" s="25" customFormat="1" ht="14.25" customHeight="1"/>
    <row r="800" s="25" customFormat="1" ht="14.25" customHeight="1"/>
    <row r="801" s="25" customFormat="1" ht="14.25" customHeight="1"/>
    <row r="802" s="25" customFormat="1" ht="14.25" customHeight="1"/>
    <row r="803" s="25" customFormat="1" ht="14.25" customHeight="1"/>
    <row r="804" s="25" customFormat="1" ht="14.25" customHeight="1"/>
    <row r="805" s="25" customFormat="1" ht="14.25" customHeight="1"/>
    <row r="806" s="25" customFormat="1" ht="14.25" customHeight="1"/>
    <row r="807" s="25" customFormat="1" ht="14.25" customHeight="1"/>
    <row r="808" s="25" customFormat="1" ht="14.25" customHeight="1"/>
    <row r="809" s="25" customFormat="1" ht="14.25" customHeight="1"/>
    <row r="810" s="25" customFormat="1" ht="14.25" customHeight="1"/>
    <row r="811" s="25" customFormat="1" ht="14.25" customHeight="1"/>
    <row r="812" s="25" customFormat="1" ht="14.25" customHeight="1"/>
    <row r="813" s="25" customFormat="1" ht="14.25" customHeight="1"/>
    <row r="814" s="25" customFormat="1" ht="14.25" customHeight="1"/>
    <row r="815" s="25" customFormat="1" ht="14.25" customHeight="1"/>
    <row r="816" s="25" customFormat="1" ht="14.25" customHeight="1"/>
    <row r="817" s="25" customFormat="1" ht="14.25" customHeight="1"/>
    <row r="818" s="25" customFormat="1" ht="14.25" customHeight="1"/>
    <row r="819" s="25" customFormat="1" ht="14.25" customHeight="1"/>
    <row r="820" s="25" customFormat="1" ht="14.25" customHeight="1"/>
    <row r="821" s="25" customFormat="1" ht="14.25" customHeight="1"/>
    <row r="822" s="25" customFormat="1" ht="14.25" customHeight="1"/>
    <row r="823" s="25" customFormat="1" ht="14.25" customHeight="1"/>
    <row r="824" s="25" customFormat="1" ht="14.25" customHeight="1"/>
    <row r="825" s="25" customFormat="1" ht="14.25" customHeight="1"/>
    <row r="826" s="25" customFormat="1" ht="14.25" customHeight="1"/>
    <row r="827" s="25" customFormat="1" ht="14.25" customHeight="1"/>
    <row r="828" s="25" customFormat="1" ht="14.25" customHeight="1"/>
    <row r="829" s="25" customFormat="1" ht="14.25" customHeight="1"/>
    <row r="830" s="25" customFormat="1" ht="14.25" customHeight="1"/>
    <row r="831" s="25" customFormat="1" ht="14.25" customHeight="1"/>
    <row r="832" s="25" customFormat="1" ht="14.25" customHeight="1"/>
    <row r="833" s="25" customFormat="1" ht="14.25" customHeight="1"/>
    <row r="834" s="25" customFormat="1" ht="14.25" customHeight="1"/>
    <row r="835" s="25" customFormat="1" ht="14.25" customHeight="1"/>
    <row r="836" s="25" customFormat="1" ht="14.25" customHeight="1"/>
    <row r="837" s="25" customFormat="1" ht="14.25" customHeight="1"/>
    <row r="838" s="25" customFormat="1" ht="14.25" customHeight="1"/>
    <row r="839" s="25" customFormat="1" ht="14.25" customHeight="1"/>
    <row r="840" s="25" customFormat="1" ht="14.25" customHeight="1"/>
    <row r="841" s="25" customFormat="1" ht="14.25" customHeight="1"/>
    <row r="842" s="25" customFormat="1" ht="14.25" customHeight="1"/>
    <row r="843" s="25" customFormat="1" ht="14.25" customHeight="1"/>
    <row r="844" s="25" customFormat="1" ht="14.25" customHeight="1"/>
    <row r="845" s="25" customFormat="1" ht="14.25" customHeight="1"/>
    <row r="846" s="25" customFormat="1" ht="14.25" customHeight="1"/>
    <row r="847" s="25" customFormat="1" ht="14.25" customHeight="1"/>
    <row r="848" s="25" customFormat="1" ht="14.25" customHeight="1"/>
    <row r="849" s="25" customFormat="1" ht="14.25" customHeight="1"/>
    <row r="850" s="25" customFormat="1" ht="14.25" customHeight="1"/>
    <row r="851" s="25" customFormat="1" ht="14.25" customHeight="1"/>
    <row r="852" s="25" customFormat="1" ht="14.25" customHeight="1"/>
    <row r="853" s="25" customFormat="1" ht="14.25" customHeight="1"/>
    <row r="854" s="25" customFormat="1" ht="14.25" customHeight="1"/>
    <row r="855" s="25" customFormat="1" ht="14.25" customHeight="1"/>
    <row r="856" s="25" customFormat="1" ht="14.25" customHeight="1"/>
    <row r="857" s="25" customFormat="1" ht="14.25" customHeight="1"/>
    <row r="858" s="25" customFormat="1" ht="14.25" customHeight="1"/>
    <row r="859" s="25" customFormat="1" ht="14.25" customHeight="1"/>
    <row r="860" s="25" customFormat="1" ht="14.25" customHeight="1"/>
    <row r="861" s="25" customFormat="1" ht="14.25" customHeight="1"/>
    <row r="862" s="25" customFormat="1" ht="14.25" customHeight="1"/>
    <row r="863" s="25" customFormat="1" ht="14.25" customHeight="1"/>
    <row r="864" s="25" customFormat="1" ht="14.25" customHeight="1"/>
    <row r="865" s="25" customFormat="1" ht="14.25" customHeight="1"/>
    <row r="866" s="25" customFormat="1" ht="14.25" customHeight="1"/>
    <row r="867" s="25" customFormat="1" ht="14.25" customHeight="1"/>
    <row r="868" s="25" customFormat="1" ht="14.25" customHeight="1"/>
    <row r="869" s="25" customFormat="1" ht="14.25" customHeight="1"/>
    <row r="870" s="25" customFormat="1" ht="14.25" customHeight="1"/>
    <row r="871" s="25" customFormat="1" ht="14.25" customHeight="1"/>
    <row r="872" s="25" customFormat="1" ht="14.25" customHeight="1"/>
    <row r="873" s="25" customFormat="1" ht="14.25" customHeight="1"/>
    <row r="874" s="25" customFormat="1" ht="14.25" customHeight="1"/>
    <row r="875" s="25" customFormat="1" ht="14.25" customHeight="1"/>
    <row r="876" s="25" customFormat="1" ht="14.25" customHeight="1"/>
    <row r="877" s="25" customFormat="1" ht="14.25" customHeight="1"/>
    <row r="878" s="25" customFormat="1" ht="14.25" customHeight="1"/>
    <row r="879" s="25" customFormat="1" ht="14.25" customHeight="1"/>
    <row r="880" s="25" customFormat="1" ht="14.25" customHeight="1"/>
    <row r="881" s="25" customFormat="1" ht="14.25" customHeight="1"/>
    <row r="882" s="25" customFormat="1" ht="14.25" customHeight="1"/>
    <row r="883" s="25" customFormat="1" ht="14.25" customHeight="1"/>
    <row r="884" s="25" customFormat="1" ht="14.25" customHeight="1"/>
    <row r="885" s="25" customFormat="1" ht="14.25" customHeight="1"/>
    <row r="886" s="25" customFormat="1" ht="14.25" customHeight="1"/>
    <row r="887" s="25" customFormat="1" ht="14.25" customHeight="1"/>
    <row r="888" s="25" customFormat="1" ht="14.25" customHeight="1"/>
    <row r="889" s="25" customFormat="1" ht="14.25" customHeight="1"/>
    <row r="890" s="25" customFormat="1" ht="14.25" customHeight="1"/>
    <row r="891" s="25" customFormat="1" ht="14.25" customHeight="1"/>
    <row r="892" s="25" customFormat="1" ht="14.25" customHeight="1"/>
    <row r="893" s="25" customFormat="1" ht="14.25" customHeight="1"/>
    <row r="894" s="25" customFormat="1" ht="14.25" customHeight="1"/>
    <row r="895" s="25" customFormat="1" ht="14.25" customHeight="1"/>
    <row r="896" s="25" customFormat="1" ht="14.25" customHeight="1"/>
    <row r="897" s="25" customFormat="1" ht="14.25" customHeight="1"/>
    <row r="898" s="25" customFormat="1" ht="14.25" customHeight="1"/>
    <row r="899" s="25" customFormat="1" ht="14.25" customHeight="1"/>
    <row r="900" s="25" customFormat="1" ht="14.25" customHeight="1"/>
    <row r="901" s="25" customFormat="1" ht="14.25" customHeight="1"/>
    <row r="902" s="25" customFormat="1" ht="14.25" customHeight="1"/>
    <row r="903" s="25" customFormat="1" ht="14.25" customHeight="1"/>
    <row r="904" s="25" customFormat="1" ht="14.25" customHeight="1"/>
    <row r="905" s="25" customFormat="1" ht="14.25" customHeight="1"/>
    <row r="906" s="25" customFormat="1" ht="14.25" customHeight="1"/>
    <row r="907" s="25" customFormat="1" ht="14.25" customHeight="1"/>
    <row r="908" s="25" customFormat="1" ht="14.25" customHeight="1"/>
    <row r="909" s="25" customFormat="1" ht="14.25" customHeight="1"/>
    <row r="910" s="25" customFormat="1" ht="14.25" customHeight="1"/>
    <row r="911" s="25" customFormat="1" ht="14.25" customHeight="1"/>
    <row r="912" s="25" customFormat="1" ht="14.25" customHeight="1"/>
    <row r="913" s="25" customFormat="1" ht="14.25" customHeight="1"/>
    <row r="914" s="25" customFormat="1" ht="14.25" customHeight="1"/>
    <row r="915" s="25" customFormat="1" ht="14.25" customHeight="1"/>
    <row r="916" s="25" customFormat="1" ht="14.25" customHeight="1"/>
    <row r="917" s="25" customFormat="1" ht="14.25" customHeight="1"/>
    <row r="918" s="25" customFormat="1" ht="14.25" customHeight="1"/>
    <row r="919" s="25" customFormat="1" ht="14.25" customHeight="1"/>
    <row r="920" s="25" customFormat="1" ht="14.25" customHeight="1"/>
    <row r="921" s="25" customFormat="1" ht="14.25" customHeight="1"/>
    <row r="922" s="25" customFormat="1" ht="14.25" customHeight="1"/>
    <row r="923" s="25" customFormat="1" ht="14.25" customHeight="1"/>
    <row r="924" s="25" customFormat="1" ht="14.25" customHeight="1"/>
    <row r="925" s="25" customFormat="1" ht="14.25" customHeight="1"/>
    <row r="926" s="25" customFormat="1" ht="14.25" customHeight="1"/>
    <row r="927" s="25" customFormat="1" ht="14.25" customHeight="1"/>
    <row r="928" s="25" customFormat="1" ht="14.25" customHeight="1"/>
    <row r="929" s="25" customFormat="1" ht="14.25" customHeight="1"/>
    <row r="930" s="25" customFormat="1" ht="14.25" customHeight="1"/>
    <row r="931" s="25" customFormat="1" ht="14.25" customHeight="1"/>
    <row r="932" s="25" customFormat="1" ht="14.25" customHeight="1"/>
    <row r="933" s="25" customFormat="1" ht="14.25" customHeight="1"/>
    <row r="934" s="25" customFormat="1" ht="14.25" customHeight="1"/>
    <row r="935" s="25" customFormat="1" ht="14.25" customHeight="1"/>
    <row r="936" s="25" customFormat="1" ht="14.25" customHeight="1"/>
    <row r="937" s="25" customFormat="1" ht="14.25" customHeight="1"/>
    <row r="938" s="25" customFormat="1" ht="14.25" customHeight="1"/>
    <row r="939" s="25" customFormat="1" ht="14.25" customHeight="1"/>
    <row r="940" s="25" customFormat="1" ht="14.25" customHeight="1"/>
    <row r="941" s="25" customFormat="1" ht="14.25" customHeight="1"/>
    <row r="942" s="25" customFormat="1" ht="14.25" customHeight="1"/>
    <row r="943" s="25" customFormat="1" ht="14.25" customHeight="1"/>
    <row r="944" s="25" customFormat="1" ht="14.25" customHeight="1"/>
    <row r="945" s="25" customFormat="1" ht="14.25" customHeight="1"/>
    <row r="946" s="25" customFormat="1" ht="14.25" customHeight="1"/>
    <row r="947" s="25" customFormat="1" ht="14.25" customHeight="1"/>
    <row r="948" s="25" customFormat="1" ht="14.25" customHeight="1"/>
    <row r="949" s="25" customFormat="1" ht="14.25" customHeight="1"/>
    <row r="950" s="25" customFormat="1" ht="14.25" customHeight="1"/>
    <row r="951" s="25" customFormat="1" ht="14.25" customHeight="1"/>
    <row r="952" s="25" customFormat="1" ht="14.25" customHeight="1"/>
    <row r="953" s="25" customFormat="1" ht="14.25" customHeight="1"/>
    <row r="954" s="25" customFormat="1" ht="14.25" customHeight="1"/>
    <row r="955" s="25" customFormat="1" ht="14.25" customHeight="1"/>
    <row r="956" s="25" customFormat="1" ht="14.25" customHeight="1"/>
    <row r="957" s="25" customFormat="1" ht="14.25" customHeight="1"/>
    <row r="958" s="25" customFormat="1" ht="14.25" customHeight="1"/>
    <row r="959" s="25" customFormat="1" ht="14.25" customHeight="1"/>
    <row r="960" s="25" customFormat="1" ht="14.25" customHeight="1"/>
    <row r="961" s="25" customFormat="1" ht="14.25" customHeight="1"/>
    <row r="962" s="25" customFormat="1" ht="14.25" customHeight="1"/>
    <row r="963" s="25" customFormat="1" ht="14.25" customHeight="1"/>
    <row r="964" s="25" customFormat="1" ht="14.25" customHeight="1"/>
    <row r="965" s="25" customFormat="1" ht="14.25" customHeight="1"/>
    <row r="966" s="25" customFormat="1" ht="14.25" customHeight="1"/>
    <row r="967" s="25" customFormat="1" ht="14.25" customHeight="1"/>
    <row r="968" s="25" customFormat="1" ht="14.25" customHeight="1"/>
    <row r="969" s="25" customFormat="1" ht="14.25" customHeight="1"/>
    <row r="970" s="25" customFormat="1" ht="14.25" customHeight="1"/>
    <row r="971" s="25" customFormat="1" ht="14.25" customHeight="1"/>
    <row r="972" s="25" customFormat="1" ht="14.25" customHeight="1"/>
    <row r="973" s="25" customFormat="1" ht="14.25" customHeight="1"/>
    <row r="974" s="25" customFormat="1" ht="14.25" customHeight="1"/>
    <row r="975" s="25" customFormat="1" ht="14.25" customHeight="1"/>
    <row r="976" s="25" customFormat="1" ht="14.25" customHeight="1"/>
    <row r="977" s="25" customFormat="1" ht="14.25" customHeight="1"/>
    <row r="978" s="25" customFormat="1" ht="14.25" customHeight="1"/>
    <row r="979" s="25" customFormat="1" ht="14.25" customHeight="1"/>
    <row r="980" s="25" customFormat="1" ht="14.25" customHeight="1"/>
    <row r="981" s="25" customFormat="1" ht="14.25" customHeight="1"/>
    <row r="982" s="25" customFormat="1" ht="14.25" customHeight="1"/>
    <row r="983" s="25" customFormat="1" ht="14.25" customHeight="1"/>
    <row r="984" s="25" customFormat="1" ht="14.25" customHeight="1"/>
    <row r="985" s="25" customFormat="1" ht="14.25" customHeight="1"/>
    <row r="986" s="25" customFormat="1" ht="14.25" customHeight="1"/>
    <row r="987" s="25" customFormat="1" ht="14.25" customHeight="1"/>
    <row r="988" s="25" customFormat="1" ht="14.25" customHeight="1"/>
    <row r="989" s="25" customFormat="1" ht="14.25" customHeight="1"/>
    <row r="990" s="25" customFormat="1" ht="14.25" customHeight="1"/>
    <row r="991" s="25" customFormat="1" ht="14.25" customHeight="1"/>
    <row r="992" s="25" customFormat="1" ht="14.25" customHeight="1"/>
    <row r="993" s="25" customFormat="1" ht="14.25" customHeight="1"/>
    <row r="994" s="25" customFormat="1" ht="14.25" customHeight="1"/>
    <row r="995" s="25" customFormat="1" ht="14.25" customHeight="1"/>
    <row r="996" s="25" customFormat="1" ht="14.25" customHeight="1"/>
    <row r="997" s="25" customFormat="1" ht="14.25" customHeight="1"/>
    <row r="998" s="25" customFormat="1" ht="14.25" customHeight="1"/>
    <row r="999" s="25" customFormat="1" ht="14.25" customHeight="1"/>
    <row r="1000" s="25" customFormat="1" ht="14.25" customHeight="1"/>
    <row r="1001" s="25" customFormat="1" ht="14.25" customHeight="1"/>
    <row r="1002" s="25" customFormat="1" ht="14.25" customHeight="1"/>
    <row r="1003" s="25" customFormat="1" ht="14.25" customHeight="1"/>
  </sheetData>
  <pageMargins left="0.7" right="0.7" top="0.75" bottom="0.75" header="0" footer="0"/>
  <pageSetup orientation="landscape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50F5-BA2A-491B-BAA1-B64630730E41}">
  <dimension ref="A1:D25"/>
  <sheetViews>
    <sheetView topLeftCell="A3" workbookViewId="0">
      <selection activeCell="A4" sqref="A4:A5"/>
    </sheetView>
  </sheetViews>
  <sheetFormatPr defaultRowHeight="14.45"/>
  <cols>
    <col min="1" max="1" width="49.5703125" customWidth="1"/>
    <col min="2" max="2" width="16.85546875" customWidth="1"/>
    <col min="3" max="3" width="20.28515625" customWidth="1"/>
    <col min="4" max="4" width="21.140625" customWidth="1"/>
  </cols>
  <sheetData>
    <row r="1" spans="1:2" ht="23.1">
      <c r="A1" s="1" t="s">
        <v>1</v>
      </c>
      <c r="B1" s="2"/>
    </row>
    <row r="2" spans="1:2" ht="18.600000000000001">
      <c r="A2" s="3" t="s">
        <v>2</v>
      </c>
      <c r="B2" s="4"/>
    </row>
    <row r="3" spans="1:2" ht="18">
      <c r="A3" s="5" t="s">
        <v>3</v>
      </c>
      <c r="B3" s="6">
        <v>1200000</v>
      </c>
    </row>
    <row r="4" spans="1:2" ht="18">
      <c r="A4" s="5" t="s">
        <v>4</v>
      </c>
      <c r="B4" s="3">
        <v>0.2</v>
      </c>
    </row>
    <row r="5" spans="1:2" ht="18">
      <c r="A5" s="5" t="s">
        <v>5</v>
      </c>
      <c r="B5" s="3">
        <v>0.1</v>
      </c>
    </row>
    <row r="6" spans="1:2">
      <c r="A6" s="7"/>
      <c r="B6" s="8"/>
    </row>
    <row r="7" spans="1:2">
      <c r="A7" s="9" t="s">
        <v>6</v>
      </c>
      <c r="B7" s="9"/>
    </row>
    <row r="8" spans="1:2">
      <c r="A8" s="10" t="s">
        <v>7</v>
      </c>
      <c r="B8" s="9">
        <v>4.1399999999999997</v>
      </c>
    </row>
    <row r="9" spans="1:2">
      <c r="A9" s="10" t="s">
        <v>8</v>
      </c>
      <c r="B9" s="10">
        <v>1.8</v>
      </c>
    </row>
    <row r="10" spans="1:2">
      <c r="A10" s="10" t="s">
        <v>9</v>
      </c>
      <c r="B10" s="10">
        <v>13.2</v>
      </c>
    </row>
    <row r="11" spans="1:2">
      <c r="A11" s="10" t="s">
        <v>10</v>
      </c>
      <c r="B11" s="10">
        <v>10</v>
      </c>
    </row>
    <row r="12" spans="1:2">
      <c r="A12" s="10" t="s">
        <v>11</v>
      </c>
      <c r="B12" s="9">
        <f>(_xlfn.NORM.S.INV(1-B4/2))</f>
        <v>1.2815515655446006</v>
      </c>
    </row>
    <row r="13" spans="1:2">
      <c r="A13" s="10" t="s">
        <v>12</v>
      </c>
      <c r="B13" s="9">
        <f>(_xlfn.NORM.S.INV(1-B4/2))</f>
        <v>1.2815515655446006</v>
      </c>
    </row>
    <row r="14" spans="1:2" ht="15.95">
      <c r="A14" s="11"/>
      <c r="B14" s="12"/>
    </row>
    <row r="15" spans="1:2" ht="19.5">
      <c r="A15" s="13" t="s">
        <v>13</v>
      </c>
      <c r="B15" s="14"/>
    </row>
    <row r="16" spans="1:2" ht="19.5">
      <c r="A16" s="13" t="s">
        <v>14</v>
      </c>
      <c r="B16" s="14">
        <f>(((B3/400)*B9)^2)/((((B3/400)*(B8*B5/B13))^2)+((B3/400)*(B9^2)))</f>
        <v>30.728765639283903</v>
      </c>
    </row>
    <row r="19" spans="1:4">
      <c r="A19" s="21" t="s">
        <v>15</v>
      </c>
      <c r="B19" s="21" t="s">
        <v>16</v>
      </c>
      <c r="C19" s="21" t="s">
        <v>17</v>
      </c>
      <c r="D19" s="21" t="s">
        <v>18</v>
      </c>
    </row>
    <row r="20" spans="1:4">
      <c r="A20" s="19" t="s">
        <v>19</v>
      </c>
      <c r="B20" s="20">
        <v>1000</v>
      </c>
      <c r="C20" s="41">
        <f>B20/(SUM($B$20:$B$25))*100</f>
        <v>8.6730268863833476E-2</v>
      </c>
      <c r="D20" s="42">
        <f>CEILING(MAX(((B20/$B$3)*$B$16),5), 1)</f>
        <v>5</v>
      </c>
    </row>
    <row r="21" spans="1:4">
      <c r="A21" s="19" t="s">
        <v>20</v>
      </c>
      <c r="B21" s="20">
        <v>2000</v>
      </c>
      <c r="C21" s="41">
        <f t="shared" ref="C21:C25" si="0">B21/(SUM($B$20:$B$25))*100</f>
        <v>0.17346053772766695</v>
      </c>
      <c r="D21" s="42">
        <f t="shared" ref="D21:D25" si="1">CEILING(MAX(((B21/$B$3)*$B$16),5), 1)</f>
        <v>5</v>
      </c>
    </row>
    <row r="22" spans="1:4">
      <c r="A22" s="19" t="s">
        <v>21</v>
      </c>
      <c r="B22" s="20">
        <v>40000</v>
      </c>
      <c r="C22" s="41">
        <f t="shared" si="0"/>
        <v>3.4692107545533388</v>
      </c>
      <c r="D22" s="42">
        <f t="shared" si="1"/>
        <v>5</v>
      </c>
    </row>
    <row r="23" spans="1:4">
      <c r="A23" s="19" t="s">
        <v>22</v>
      </c>
      <c r="B23" s="20">
        <v>1000000</v>
      </c>
      <c r="C23" s="41">
        <f t="shared" si="0"/>
        <v>86.730268863833487</v>
      </c>
      <c r="D23" s="42">
        <f t="shared" si="1"/>
        <v>26</v>
      </c>
    </row>
    <row r="24" spans="1:4">
      <c r="A24" s="43" t="s">
        <v>23</v>
      </c>
      <c r="B24" s="20">
        <v>100000</v>
      </c>
      <c r="C24" s="41">
        <f t="shared" si="0"/>
        <v>8.6730268863833473</v>
      </c>
      <c r="D24" s="42">
        <f t="shared" si="1"/>
        <v>5</v>
      </c>
    </row>
    <row r="25" spans="1:4">
      <c r="A25" s="19" t="s">
        <v>24</v>
      </c>
      <c r="B25" s="20">
        <v>10000</v>
      </c>
      <c r="C25" s="41">
        <f t="shared" si="0"/>
        <v>0.86730268863833471</v>
      </c>
      <c r="D25" s="42">
        <f t="shared" si="1"/>
        <v>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37"/>
  <sheetViews>
    <sheetView zoomScale="60" zoomScaleNormal="60" workbookViewId="0">
      <selection activeCell="W23" sqref="W23"/>
    </sheetView>
  </sheetViews>
  <sheetFormatPr defaultColWidth="12.5703125" defaultRowHeight="15" customHeight="1"/>
  <cols>
    <col min="2" max="11" width="12.5703125" hidden="1"/>
    <col min="13" max="13" width="12.5703125" hidden="1"/>
    <col min="16" max="16" width="12.5703125" customWidth="1"/>
  </cols>
  <sheetData>
    <row r="1" spans="1:17" ht="14.45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  <c r="I1" s="15">
        <v>1</v>
      </c>
      <c r="J1" s="15">
        <v>2</v>
      </c>
      <c r="K1" s="16" t="s">
        <v>26</v>
      </c>
      <c r="L1" s="16" t="s">
        <v>33</v>
      </c>
      <c r="M1" s="15" t="s">
        <v>34</v>
      </c>
      <c r="N1" s="16" t="s">
        <v>35</v>
      </c>
      <c r="O1" s="16" t="s">
        <v>36</v>
      </c>
      <c r="P1" s="16" t="s">
        <v>37</v>
      </c>
      <c r="Q1" s="17"/>
    </row>
    <row r="2" spans="1:17" ht="14.45">
      <c r="A2" s="15">
        <f t="shared" ref="A2:A19" si="0">A3+10000</f>
        <v>280000</v>
      </c>
      <c r="I2" s="18"/>
      <c r="L2" s="15">
        <v>105.47480133044601</v>
      </c>
      <c r="N2" s="15">
        <v>29.72825190019088</v>
      </c>
      <c r="O2" s="15">
        <v>13.531824241123919</v>
      </c>
      <c r="P2" s="15">
        <v>7.6765749247922708</v>
      </c>
    </row>
    <row r="3" spans="1:17" ht="14.45">
      <c r="A3" s="15">
        <f t="shared" si="0"/>
        <v>270000</v>
      </c>
      <c r="I3" s="18"/>
      <c r="L3" s="15">
        <v>104.88944717160551</v>
      </c>
      <c r="N3" s="15">
        <v>29.681565072504778</v>
      </c>
      <c r="O3" s="15">
        <v>13.522142798810854</v>
      </c>
      <c r="P3" s="15">
        <v>7.6734582117290637</v>
      </c>
    </row>
    <row r="4" spans="1:17" ht="14.45">
      <c r="A4" s="15">
        <f t="shared" si="0"/>
        <v>260000</v>
      </c>
      <c r="I4" s="18"/>
      <c r="L4" s="15">
        <v>104.26628857517898</v>
      </c>
      <c r="N4" s="15">
        <v>29.631450666171975</v>
      </c>
      <c r="O4" s="15">
        <v>13.511732111000928</v>
      </c>
      <c r="P4" s="15">
        <v>7.6701045805621959</v>
      </c>
    </row>
    <row r="5" spans="1:17" ht="14.45">
      <c r="A5" s="15">
        <f t="shared" si="0"/>
        <v>250000</v>
      </c>
      <c r="L5" s="15">
        <v>103.60154099547024</v>
      </c>
      <c r="N5" s="15">
        <v>29.577516836573775</v>
      </c>
      <c r="O5" s="15">
        <v>13.500506558509764</v>
      </c>
      <c r="P5" s="15">
        <v>7.6664859498544553</v>
      </c>
    </row>
    <row r="6" spans="1:17" ht="14.45">
      <c r="A6" s="15">
        <f t="shared" si="0"/>
        <v>240000</v>
      </c>
      <c r="L6" s="15">
        <v>102.89089729452891</v>
      </c>
      <c r="N6" s="15">
        <v>29.519309644705746</v>
      </c>
      <c r="O6" s="15">
        <v>13.488366573084196</v>
      </c>
      <c r="P6" s="15">
        <v>7.6625696177001945</v>
      </c>
    </row>
    <row r="7" spans="1:17" ht="14.45">
      <c r="A7" s="15">
        <f t="shared" si="0"/>
        <v>230000</v>
      </c>
      <c r="L7" s="15">
        <v>102.12943431360792</v>
      </c>
      <c r="N7" s="15">
        <v>29.456300249918446</v>
      </c>
      <c r="O7" s="15">
        <v>13.47519567606081</v>
      </c>
      <c r="P7" s="15">
        <v>7.6583172706537592</v>
      </c>
    </row>
    <row r="8" spans="1:17" ht="14.45">
      <c r="A8" s="15">
        <f t="shared" si="0"/>
        <v>220000</v>
      </c>
      <c r="L8" s="15">
        <v>101.31149865768904</v>
      </c>
      <c r="N8" s="15">
        <v>29.387868796402863</v>
      </c>
      <c r="O8" s="15">
        <v>13.460856729152292</v>
      </c>
      <c r="P8" s="15">
        <v>7.6536837261269666</v>
      </c>
    </row>
    <row r="9" spans="1:17" ht="14.45">
      <c r="A9" s="15">
        <f t="shared" si="0"/>
        <v>210000</v>
      </c>
      <c r="L9" s="15">
        <v>100.43056608958722</v>
      </c>
      <c r="N9" s="15">
        <v>29.313283952870517</v>
      </c>
      <c r="O9" s="15">
        <v>13.445187141463299</v>
      </c>
      <c r="P9" s="15">
        <v>7.6486153207064049</v>
      </c>
    </row>
    <row r="10" spans="1:17" ht="14.45">
      <c r="A10" s="15">
        <f t="shared" si="0"/>
        <v>200000</v>
      </c>
      <c r="L10" s="15">
        <v>99.479067134691874</v>
      </c>
      <c r="N10" s="15">
        <v>29.2316766729911</v>
      </c>
      <c r="O10" s="15">
        <v>13.427992677227154</v>
      </c>
      <c r="P10" s="15">
        <v>7.643047822356789</v>
      </c>
    </row>
    <row r="11" spans="1:17" ht="14.45">
      <c r="A11" s="15">
        <f t="shared" si="0"/>
        <v>190000</v>
      </c>
      <c r="L11" s="15">
        <v>98.448169027744669</v>
      </c>
      <c r="N11" s="15">
        <v>29.142006178022861</v>
      </c>
      <c r="O11" s="15">
        <v>13.409039363292528</v>
      </c>
      <c r="P11" s="15">
        <v>7.6369036939202237</v>
      </c>
    </row>
    <row r="12" spans="1:17" ht="14.45">
      <c r="A12" s="15">
        <f t="shared" si="0"/>
        <v>180000</v>
      </c>
      <c r="L12" s="15">
        <v>97.327500695635678</v>
      </c>
      <c r="N12" s="15">
        <v>29.043015332147093</v>
      </c>
      <c r="O12" s="15">
        <v>13.388042779359679</v>
      </c>
      <c r="P12" s="15">
        <v>7.630088459915024</v>
      </c>
    </row>
    <row r="13" spans="1:17" ht="14.45">
      <c r="A13" s="15">
        <f t="shared" si="0"/>
        <v>170000</v>
      </c>
      <c r="L13" s="15">
        <v>96.104802624486837</v>
      </c>
      <c r="N13" s="15">
        <v>28.933171340141946</v>
      </c>
      <c r="O13" s="15">
        <v>13.364653687164239</v>
      </c>
      <c r="P13" s="15">
        <v>7.622485814026728</v>
      </c>
    </row>
    <row r="14" spans="1:17" ht="14.45">
      <c r="A14" s="15">
        <f t="shared" si="0"/>
        <v>160000</v>
      </c>
      <c r="L14" s="15">
        <v>94.765476533622248</v>
      </c>
      <c r="N14" s="15">
        <v>28.810585808435281</v>
      </c>
      <c r="O14" s="15">
        <v>13.338438450308956</v>
      </c>
      <c r="P14" s="15">
        <v>7.6139509268313654</v>
      </c>
    </row>
    <row r="15" spans="1:17" ht="14.45">
      <c r="A15" s="15">
        <f t="shared" si="0"/>
        <v>150000</v>
      </c>
      <c r="L15" s="15">
        <v>93.291999731730229</v>
      </c>
      <c r="N15" s="15">
        <v>28.672905275465951</v>
      </c>
      <c r="O15" s="15">
        <v>13.308851899990241</v>
      </c>
      <c r="P15" s="15">
        <v>7.6043011308907884</v>
      </c>
    </row>
    <row r="16" spans="1:17" ht="14.45">
      <c r="A16" s="15">
        <f t="shared" si="0"/>
        <v>140000</v>
      </c>
      <c r="L16" s="15">
        <v>91.66315421582317</v>
      </c>
      <c r="N16" s="15">
        <v>28.517158649052675</v>
      </c>
      <c r="O16" s="15">
        <v>13.275199012827457</v>
      </c>
      <c r="P16" s="15">
        <v>7.593302700355264</v>
      </c>
    </row>
    <row r="17" spans="1:16" ht="14.45">
      <c r="A17" s="15">
        <f t="shared" si="0"/>
        <v>130000</v>
      </c>
      <c r="L17" s="15">
        <v>89.852998338147628</v>
      </c>
      <c r="N17" s="15">
        <v>28.339540370200314</v>
      </c>
      <c r="O17" s="15">
        <v>13.236579621897825</v>
      </c>
      <c r="P17" s="15">
        <v>7.580651671167324</v>
      </c>
    </row>
    <row r="18" spans="1:16" ht="14.45">
      <c r="A18" s="15">
        <f t="shared" si="0"/>
        <v>120000</v>
      </c>
      <c r="L18" s="15">
        <v>87.829474836475256</v>
      </c>
      <c r="N18" s="15">
        <v>28.135095326654373</v>
      </c>
      <c r="O18" s="15">
        <v>13.191806698891014</v>
      </c>
      <c r="P18" s="15">
        <v>7.5659453132230547</v>
      </c>
    </row>
    <row r="19" spans="1:16" ht="14.45">
      <c r="A19" s="15">
        <f t="shared" si="0"/>
        <v>110000</v>
      </c>
      <c r="L19" s="15">
        <v>85.552495812782396</v>
      </c>
      <c r="N19" s="15">
        <v>27.897249335921764</v>
      </c>
      <c r="O19" s="15">
        <v>13.139282192573859</v>
      </c>
      <c r="P19" s="15">
        <v>7.5486384690273116</v>
      </c>
    </row>
    <row r="20" spans="1:16" ht="14.45">
      <c r="A20" s="15">
        <v>100000</v>
      </c>
      <c r="B20" s="15">
        <v>1</v>
      </c>
      <c r="C20" s="15">
        <v>0.04</v>
      </c>
      <c r="D20" s="15">
        <v>4.13</v>
      </c>
      <c r="E20" s="15">
        <v>1.8</v>
      </c>
      <c r="F20" s="15">
        <v>1000</v>
      </c>
      <c r="G20" s="15">
        <v>0.1</v>
      </c>
      <c r="H20" s="15">
        <v>90</v>
      </c>
      <c r="I20" s="18">
        <v>202500000000</v>
      </c>
      <c r="J20" s="15">
        <v>3939565414</v>
      </c>
      <c r="K20" s="15">
        <v>810000</v>
      </c>
      <c r="L20" s="15">
        <v>82.971260039294052</v>
      </c>
      <c r="M20" s="15">
        <v>27.617089038165386</v>
      </c>
      <c r="N20" s="15">
        <v>27.617089038165386</v>
      </c>
      <c r="O20" s="15">
        <v>13.076802267059898</v>
      </c>
      <c r="P20" s="15">
        <v>7.5279744843776291</v>
      </c>
    </row>
    <row r="21" spans="1:16" ht="14.45">
      <c r="A21" s="15">
        <v>90000</v>
      </c>
      <c r="B21" s="15">
        <v>1</v>
      </c>
      <c r="C21" s="15">
        <v>0.04</v>
      </c>
      <c r="D21" s="15">
        <v>4.13</v>
      </c>
      <c r="E21" s="15">
        <v>1.8</v>
      </c>
      <c r="F21" s="15">
        <v>1000</v>
      </c>
      <c r="G21" s="15">
        <v>0.1</v>
      </c>
      <c r="H21" s="15">
        <v>90</v>
      </c>
      <c r="I21" s="18">
        <v>164025000000</v>
      </c>
      <c r="J21" s="15">
        <v>3191047986</v>
      </c>
      <c r="K21" s="15">
        <v>729000</v>
      </c>
      <c r="L21" s="15">
        <v>80.020417862013147</v>
      </c>
      <c r="M21" s="15">
        <v>27.282219928422258</v>
      </c>
      <c r="N21" s="15">
        <v>27.282219928422258</v>
      </c>
      <c r="O21" s="15">
        <v>13.001240201574328</v>
      </c>
      <c r="P21" s="15">
        <v>7.502871628298788</v>
      </c>
    </row>
    <row r="22" spans="1:16" ht="14.45">
      <c r="A22" s="15">
        <v>80000</v>
      </c>
      <c r="B22" s="15">
        <v>1</v>
      </c>
      <c r="C22" s="15">
        <v>0.04</v>
      </c>
      <c r="D22" s="15">
        <v>4.13</v>
      </c>
      <c r="E22" s="15">
        <v>1.8</v>
      </c>
      <c r="F22" s="15">
        <v>1000</v>
      </c>
      <c r="G22" s="15">
        <v>0.1</v>
      </c>
      <c r="H22" s="15">
        <v>90</v>
      </c>
      <c r="I22" s="18">
        <v>129600000000</v>
      </c>
      <c r="J22" s="15">
        <v>2521321865</v>
      </c>
      <c r="K22" s="15">
        <v>648000</v>
      </c>
      <c r="L22" s="15">
        <v>76.614461621339402</v>
      </c>
      <c r="M22" s="15">
        <v>26.874883001424767</v>
      </c>
      <c r="N22" s="15">
        <v>26.874883001424767</v>
      </c>
      <c r="O22" s="15">
        <v>12.908006814287598</v>
      </c>
      <c r="P22" s="15">
        <v>7.4717275103256764</v>
      </c>
    </row>
    <row r="23" spans="1:16" ht="14.45">
      <c r="A23" s="15">
        <v>70000</v>
      </c>
      <c r="B23" s="15">
        <v>1</v>
      </c>
      <c r="C23" s="15">
        <v>0.04</v>
      </c>
      <c r="D23" s="15">
        <v>4.13</v>
      </c>
      <c r="E23" s="15">
        <v>1.8</v>
      </c>
      <c r="F23" s="15">
        <v>1000</v>
      </c>
      <c r="G23" s="15">
        <v>0.1</v>
      </c>
      <c r="H23" s="15">
        <v>90</v>
      </c>
      <c r="I23" s="15">
        <v>99225000000</v>
      </c>
      <c r="J23" s="15">
        <v>1930387053</v>
      </c>
      <c r="K23" s="15">
        <v>567000</v>
      </c>
      <c r="L23" s="15">
        <v>72.639303662312898</v>
      </c>
      <c r="M23" s="15">
        <v>26.368700332611503</v>
      </c>
      <c r="N23" s="15">
        <v>26.368700332611503</v>
      </c>
      <c r="O23" s="15">
        <v>12.79008219420326</v>
      </c>
      <c r="P23" s="15">
        <v>7.4320629750477201</v>
      </c>
    </row>
    <row r="24" spans="1:16" ht="14.45">
      <c r="A24" s="15">
        <v>60000</v>
      </c>
      <c r="B24" s="15">
        <v>1</v>
      </c>
      <c r="C24" s="15">
        <v>0.04</v>
      </c>
      <c r="D24" s="15">
        <v>4.13</v>
      </c>
      <c r="E24" s="15">
        <v>1.8</v>
      </c>
      <c r="F24" s="15">
        <v>1000</v>
      </c>
      <c r="G24" s="15">
        <v>0.1</v>
      </c>
      <c r="H24" s="15">
        <v>90</v>
      </c>
      <c r="I24" s="15">
        <v>72900000000</v>
      </c>
      <c r="J24" s="15">
        <v>1418243549</v>
      </c>
      <c r="K24" s="15">
        <v>486000</v>
      </c>
      <c r="L24" s="15">
        <v>67.939246912711639</v>
      </c>
      <c r="M24" s="15">
        <v>25.722724323632228</v>
      </c>
      <c r="N24" s="15">
        <v>25.722724323632228</v>
      </c>
      <c r="O24" s="15">
        <v>12.636160732876915</v>
      </c>
      <c r="P24" s="15">
        <v>7.3798274111764366</v>
      </c>
    </row>
    <row r="25" spans="1:16" ht="14.45">
      <c r="A25" s="15">
        <v>50000</v>
      </c>
      <c r="B25" s="15">
        <v>1</v>
      </c>
      <c r="C25" s="15">
        <v>0.04</v>
      </c>
      <c r="D25" s="15">
        <v>4.13</v>
      </c>
      <c r="E25" s="15">
        <v>1.8</v>
      </c>
      <c r="F25" s="15">
        <v>1000</v>
      </c>
      <c r="G25" s="15">
        <v>0.1</v>
      </c>
      <c r="H25" s="15">
        <v>90</v>
      </c>
      <c r="I25" s="15">
        <v>50625000000</v>
      </c>
      <c r="J25" s="15">
        <v>984891353.60000002</v>
      </c>
      <c r="K25" s="15">
        <v>405000</v>
      </c>
      <c r="L25" s="15">
        <v>62.296112305235134</v>
      </c>
      <c r="M25" s="15">
        <v>24.869766783672969</v>
      </c>
      <c r="N25" s="15">
        <v>24.869766783672969</v>
      </c>
      <c r="O25" s="15">
        <v>12.426791486716784</v>
      </c>
      <c r="P25" s="15">
        <v>7.3079191682477749</v>
      </c>
    </row>
    <row r="26" spans="1:16" ht="14.45">
      <c r="A26" s="15">
        <v>40000</v>
      </c>
      <c r="B26" s="15">
        <v>1</v>
      </c>
      <c r="C26" s="15">
        <v>0.04</v>
      </c>
      <c r="D26" s="15">
        <v>4.13</v>
      </c>
      <c r="E26" s="15">
        <v>1.8</v>
      </c>
      <c r="F26" s="15">
        <v>1000</v>
      </c>
      <c r="G26" s="15">
        <v>0.1</v>
      </c>
      <c r="H26" s="15">
        <v>90</v>
      </c>
      <c r="I26" s="15">
        <v>32400000000</v>
      </c>
      <c r="J26" s="15">
        <v>630330466.29999995</v>
      </c>
      <c r="K26" s="15">
        <v>324000</v>
      </c>
      <c r="L26" s="15">
        <v>55.39440069204899</v>
      </c>
      <c r="M26" s="15">
        <v>23.691369133405562</v>
      </c>
      <c r="N26" s="15">
        <v>23.691369133405562</v>
      </c>
      <c r="O26" s="15">
        <v>12.12543107929878</v>
      </c>
      <c r="P26" s="15">
        <v>7.2026464521088203</v>
      </c>
    </row>
    <row r="27" spans="1:16" ht="14.45">
      <c r="A27" s="15">
        <v>30000</v>
      </c>
      <c r="B27" s="15">
        <v>1</v>
      </c>
      <c r="C27" s="15">
        <v>0.04</v>
      </c>
      <c r="D27" s="15">
        <v>4.13</v>
      </c>
      <c r="E27" s="15">
        <v>1.8</v>
      </c>
      <c r="F27" s="15">
        <v>1000</v>
      </c>
      <c r="G27" s="15">
        <v>0.1</v>
      </c>
      <c r="H27" s="15">
        <v>90</v>
      </c>
      <c r="I27" s="15">
        <v>18225000000</v>
      </c>
      <c r="J27" s="15">
        <v>354560887.30000001</v>
      </c>
      <c r="K27" s="15">
        <v>243000</v>
      </c>
      <c r="L27" s="15">
        <v>46.760219562419465</v>
      </c>
      <c r="M27" s="15">
        <v>21.957368709118814</v>
      </c>
      <c r="N27" s="15">
        <v>21.957368709118814</v>
      </c>
      <c r="O27" s="15">
        <v>11.654383019067279</v>
      </c>
      <c r="P27" s="15">
        <v>7.0337738316635932</v>
      </c>
    </row>
    <row r="28" spans="1:16" ht="14.45">
      <c r="A28" s="15">
        <v>20000</v>
      </c>
      <c r="B28" s="15">
        <v>1</v>
      </c>
      <c r="C28" s="15">
        <v>0.04</v>
      </c>
      <c r="D28" s="15">
        <v>4.13</v>
      </c>
      <c r="E28" s="15">
        <v>1.8</v>
      </c>
      <c r="F28" s="15">
        <v>1000</v>
      </c>
      <c r="G28" s="15">
        <v>0.1</v>
      </c>
      <c r="H28" s="15">
        <v>90</v>
      </c>
      <c r="I28" s="15">
        <v>8100000000</v>
      </c>
      <c r="J28" s="15">
        <v>157582616.59999999</v>
      </c>
      <c r="K28" s="15">
        <v>162000</v>
      </c>
      <c r="L28" s="15">
        <v>35.647616931723419</v>
      </c>
      <c r="M28" s="15">
        <v>19.15361540533485</v>
      </c>
      <c r="N28" s="15">
        <v>19.15361540533485</v>
      </c>
      <c r="O28" s="15">
        <v>10.81416674395952</v>
      </c>
      <c r="P28" s="15">
        <v>6.7187207503561917</v>
      </c>
    </row>
    <row r="29" spans="1:16" ht="14.45">
      <c r="A29" s="15">
        <v>10000</v>
      </c>
      <c r="B29" s="15">
        <v>1</v>
      </c>
      <c r="C29" s="15">
        <v>0.04</v>
      </c>
      <c r="D29" s="15">
        <v>4.13</v>
      </c>
      <c r="E29" s="15">
        <v>1.8</v>
      </c>
      <c r="F29" s="15">
        <v>1000</v>
      </c>
      <c r="G29" s="15">
        <v>0.1</v>
      </c>
      <c r="H29" s="15">
        <v>90</v>
      </c>
      <c r="I29" s="15">
        <v>2025000000</v>
      </c>
      <c r="J29" s="15">
        <v>39395654.140000001</v>
      </c>
      <c r="K29" s="15">
        <v>81000</v>
      </c>
      <c r="L29" s="15">
        <v>20.81062976926783</v>
      </c>
      <c r="M29" s="15">
        <v>13.848600173012247</v>
      </c>
      <c r="N29" s="15">
        <v>13.848600173012247</v>
      </c>
      <c r="O29" s="15">
        <v>8.8911575402236824</v>
      </c>
      <c r="P29" s="15">
        <v>5.9228422833513905</v>
      </c>
    </row>
    <row r="30" spans="1:16" ht="14.45">
      <c r="A30" s="15">
        <v>5000</v>
      </c>
      <c r="B30" s="15">
        <v>1</v>
      </c>
      <c r="C30" s="15">
        <v>0.04</v>
      </c>
      <c r="D30" s="15">
        <v>4.13</v>
      </c>
      <c r="E30" s="15">
        <v>1.8</v>
      </c>
      <c r="F30" s="15">
        <v>1000</v>
      </c>
      <c r="G30" s="15">
        <v>0.1</v>
      </c>
      <c r="H30" s="15">
        <v>90</v>
      </c>
      <c r="I30" s="15">
        <v>506250000</v>
      </c>
      <c r="J30" s="15">
        <v>9848913.5360000003</v>
      </c>
      <c r="K30" s="15">
        <v>40500</v>
      </c>
      <c r="L30" s="15">
        <v>11.356878236603444</v>
      </c>
      <c r="M30" s="15">
        <v>8.9119042329308549</v>
      </c>
      <c r="N30" s="15">
        <v>8.9119042329308549</v>
      </c>
      <c r="O30" s="15">
        <v>6.5586115859802234</v>
      </c>
      <c r="P30" s="15">
        <v>4.7884038513337126</v>
      </c>
    </row>
    <row r="31" spans="1:16" ht="14.45">
      <c r="A31" s="15">
        <v>1000</v>
      </c>
      <c r="B31" s="15">
        <v>1</v>
      </c>
      <c r="C31" s="15">
        <v>0.04</v>
      </c>
      <c r="D31" s="15">
        <v>4.13</v>
      </c>
      <c r="E31" s="15">
        <v>1.8</v>
      </c>
      <c r="F31" s="15">
        <v>1000</v>
      </c>
      <c r="G31" s="15">
        <v>0.1</v>
      </c>
      <c r="H31" s="15">
        <v>90</v>
      </c>
      <c r="I31" s="15">
        <v>20250000</v>
      </c>
      <c r="J31" s="15">
        <v>393956.54139999999</v>
      </c>
      <c r="K31" s="15">
        <v>8100</v>
      </c>
      <c r="L31" s="15">
        <v>2.4506658535274073</v>
      </c>
      <c r="M31" s="15">
        <v>2.3136929719617632</v>
      </c>
      <c r="N31" s="15">
        <v>2.3136929719617632</v>
      </c>
      <c r="O31" s="15">
        <v>2.1165306997506472</v>
      </c>
      <c r="P31" s="15">
        <v>1.8909387561328466</v>
      </c>
    </row>
    <row r="32" spans="1:16" ht="14.45" hidden="1">
      <c r="A32" s="15">
        <v>500</v>
      </c>
      <c r="B32" s="15">
        <v>1</v>
      </c>
      <c r="C32" s="15">
        <v>0.04</v>
      </c>
      <c r="D32" s="15">
        <v>4.13</v>
      </c>
      <c r="E32" s="15">
        <v>1.8</v>
      </c>
      <c r="F32" s="15">
        <v>1000</v>
      </c>
      <c r="G32" s="15">
        <v>0.1</v>
      </c>
      <c r="H32" s="15">
        <v>90</v>
      </c>
      <c r="I32" s="15">
        <v>5062500</v>
      </c>
      <c r="J32" s="15">
        <v>98489.13536</v>
      </c>
      <c r="K32" s="15">
        <v>4050</v>
      </c>
      <c r="L32" s="15">
        <v>1.2375435577929779</v>
      </c>
      <c r="M32" s="15">
        <v>1.2016205569394909</v>
      </c>
      <c r="N32" s="15">
        <v>1.2016205569394909</v>
      </c>
      <c r="O32" s="15">
        <v>1.1461695141900425</v>
      </c>
      <c r="P32" s="15">
        <v>1.0766141713385109</v>
      </c>
    </row>
    <row r="33" spans="1:16" ht="14.45" hidden="1">
      <c r="A33" s="15">
        <v>250</v>
      </c>
      <c r="B33" s="15">
        <v>1</v>
      </c>
      <c r="C33" s="15">
        <v>0.04</v>
      </c>
      <c r="D33" s="15">
        <v>4.13</v>
      </c>
      <c r="E33" s="15">
        <v>1.8</v>
      </c>
      <c r="F33" s="15">
        <v>1000</v>
      </c>
      <c r="G33" s="15">
        <v>0.1</v>
      </c>
      <c r="H33" s="15">
        <v>90</v>
      </c>
      <c r="I33" s="15">
        <v>1265625</v>
      </c>
      <c r="J33" s="15">
        <v>24622.28384</v>
      </c>
      <c r="K33" s="15">
        <v>2025</v>
      </c>
      <c r="L33" s="15">
        <v>0.62187029545472705</v>
      </c>
      <c r="M33" s="15">
        <v>0.61266646338185182</v>
      </c>
      <c r="N33" s="15">
        <v>0.61266646338185182</v>
      </c>
      <c r="O33" s="15">
        <v>0.59791758648671445</v>
      </c>
      <c r="P33" s="15">
        <v>0.57842324299044079</v>
      </c>
    </row>
    <row r="34" spans="1:16" ht="14.45" hidden="1">
      <c r="A34" s="15">
        <v>100</v>
      </c>
      <c r="B34" s="15">
        <v>1</v>
      </c>
      <c r="C34" s="15">
        <v>0.04</v>
      </c>
      <c r="D34" s="15">
        <v>4.13</v>
      </c>
      <c r="E34" s="15">
        <v>1.8</v>
      </c>
      <c r="F34" s="15">
        <v>1000</v>
      </c>
      <c r="G34" s="15">
        <v>0.1</v>
      </c>
      <c r="H34" s="15">
        <v>90</v>
      </c>
      <c r="I34" s="15">
        <v>202500</v>
      </c>
      <c r="J34" s="15">
        <v>3939.5654140000001</v>
      </c>
      <c r="K34" s="15">
        <v>810</v>
      </c>
      <c r="L34" s="15">
        <v>0.24949773821901666</v>
      </c>
      <c r="M34" s="15">
        <v>0.24800298914282384</v>
      </c>
      <c r="N34" s="15">
        <v>0.24800298914282384</v>
      </c>
      <c r="O34" s="15">
        <v>0.24555114760403715</v>
      </c>
      <c r="P34" s="15">
        <v>0.24219890307439509</v>
      </c>
    </row>
    <row r="35" spans="1:16" ht="14.45" hidden="1">
      <c r="A35" s="15">
        <v>50</v>
      </c>
      <c r="B35" s="15">
        <v>1</v>
      </c>
      <c r="C35" s="15">
        <v>0.04</v>
      </c>
      <c r="D35" s="15">
        <v>4.13</v>
      </c>
      <c r="E35" s="15">
        <v>1.8</v>
      </c>
      <c r="F35" s="15">
        <v>1000</v>
      </c>
      <c r="G35" s="15">
        <v>0.1</v>
      </c>
      <c r="H35" s="15">
        <v>90</v>
      </c>
      <c r="I35" s="15">
        <v>50625</v>
      </c>
      <c r="J35" s="15">
        <v>984.8913536</v>
      </c>
      <c r="K35" s="15">
        <v>405</v>
      </c>
      <c r="L35" s="15">
        <v>0.12487430829447442</v>
      </c>
      <c r="M35" s="15">
        <v>0.12449874526340356</v>
      </c>
      <c r="N35" s="15">
        <v>0.12449874526340356</v>
      </c>
      <c r="O35" s="15">
        <v>0.12387780191371951</v>
      </c>
      <c r="P35" s="15">
        <v>0.12301881493516206</v>
      </c>
    </row>
    <row r="36" spans="1:16" ht="14.45" hidden="1">
      <c r="A36" s="15">
        <v>20</v>
      </c>
      <c r="B36" s="15">
        <v>1</v>
      </c>
      <c r="C36" s="15">
        <v>0.04</v>
      </c>
      <c r="D36" s="15">
        <v>4.13</v>
      </c>
      <c r="E36" s="15">
        <v>1.8</v>
      </c>
      <c r="F36" s="15">
        <v>1000</v>
      </c>
      <c r="G36" s="15">
        <v>0.1</v>
      </c>
      <c r="H36" s="15">
        <v>90</v>
      </c>
      <c r="I36" s="15">
        <v>8100</v>
      </c>
      <c r="J36" s="15">
        <v>157.58261659999999</v>
      </c>
      <c r="K36" s="15">
        <v>162</v>
      </c>
      <c r="L36" s="15">
        <v>4.9979877186616381E-2</v>
      </c>
      <c r="M36" s="15">
        <v>4.9919605811900185E-2</v>
      </c>
      <c r="N36" s="15">
        <v>4.9919605811900185E-2</v>
      </c>
      <c r="O36" s="15">
        <v>4.9819475903978727E-2</v>
      </c>
      <c r="P36" s="15">
        <v>4.9679966975311844E-2</v>
      </c>
    </row>
    <row r="37" spans="1:16" ht="14.45" hidden="1">
      <c r="A37" s="15">
        <v>10</v>
      </c>
      <c r="B37" s="15">
        <v>1</v>
      </c>
      <c r="C37" s="15">
        <v>0.04</v>
      </c>
      <c r="D37" s="15">
        <v>4.13</v>
      </c>
      <c r="E37" s="15">
        <v>1.8</v>
      </c>
      <c r="F37" s="15">
        <v>1000</v>
      </c>
      <c r="G37" s="15">
        <v>0.1</v>
      </c>
      <c r="H37" s="15">
        <v>90</v>
      </c>
      <c r="I37" s="15">
        <v>2025</v>
      </c>
      <c r="J37" s="15">
        <v>39.395654139999998</v>
      </c>
      <c r="K37" s="15">
        <v>81</v>
      </c>
      <c r="L37" s="15">
        <v>2.4994968284131301E-2</v>
      </c>
      <c r="M37" s="15">
        <v>2.4979885281910749E-2</v>
      </c>
      <c r="N37" s="15">
        <v>2.4979885281910749E-2</v>
      </c>
      <c r="O37" s="15">
        <v>2.4954787356278315E-2</v>
      </c>
      <c r="P37" s="15">
        <v>2.4919734868901137E-2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1f58e5-9326-45a8-b5bb-d3579ce38ecb" xsi:nil="true"/>
    <lcf76f155ced4ddcb4097134ff3c332f xmlns="fa120190-1b1f-4753-9db1-e233e8a507f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76A47B5AF1DB47B2098D294AB206B2" ma:contentTypeVersion="16" ma:contentTypeDescription="Create a new document." ma:contentTypeScope="" ma:versionID="2cb6141fb6dc074e6ced42872d0ad3d8">
  <xsd:schema xmlns:xsd="http://www.w3.org/2001/XMLSchema" xmlns:xs="http://www.w3.org/2001/XMLSchema" xmlns:p="http://schemas.microsoft.com/office/2006/metadata/properties" xmlns:ns2="fa120190-1b1f-4753-9db1-e233e8a507ff" xmlns:ns3="8e1f58e5-9326-45a8-b5bb-d3579ce38ecb" targetNamespace="http://schemas.microsoft.com/office/2006/metadata/properties" ma:root="true" ma:fieldsID="1e8eb662524eee05107b3797089a0fa3" ns2:_="" ns3:_="">
    <xsd:import namespace="fa120190-1b1f-4753-9db1-e233e8a507ff"/>
    <xsd:import namespace="8e1f58e5-9326-45a8-b5bb-d3579ce38e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120190-1b1f-4753-9db1-e233e8a507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a05d9b2-8179-4e30-8524-26aee539a6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f58e5-9326-45a8-b5bb-d3579ce38ec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d70b9c7-8353-4a48-9458-4e6d5f9c3941}" ma:internalName="TaxCatchAll" ma:showField="CatchAllData" ma:web="8e1f58e5-9326-45a8-b5bb-d3579ce38e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F88A8D-640B-4045-838D-B065972EC90C}"/>
</file>

<file path=customXml/itemProps2.xml><?xml version="1.0" encoding="utf-8"?>
<ds:datastoreItem xmlns:ds="http://schemas.openxmlformats.org/officeDocument/2006/customXml" ds:itemID="{A019AFFE-7CAB-41CF-9DAB-04296AEB1406}"/>
</file>

<file path=customXml/itemProps3.xml><?xml version="1.0" encoding="utf-8"?>
<ds:datastoreItem xmlns:ds="http://schemas.openxmlformats.org/officeDocument/2006/customXml" ds:itemID="{E8410DF0-FBC1-4172-9825-5543469FCB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Cathal Doherty</dc:creator>
  <cp:keywords/>
  <dc:description/>
  <cp:lastModifiedBy/>
  <cp:revision/>
  <dcterms:created xsi:type="dcterms:W3CDTF">2024-12-02T14:13:13Z</dcterms:created>
  <dcterms:modified xsi:type="dcterms:W3CDTF">2025-11-19T16:48:00Z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0x0101002A76A47B5AF1DB47B2098D294AB206B2</vt:lpwstr>
  </property>
  <property fmtid="{D5CDD505-2E9C-101B-9397-08002B2CF9AE}" pid="3" name="MediaServiceImageTags">
    <vt:lpwstr/>
  </property>
</Properties>
</file>