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wildlife365.sharepoint.com/sites/CarbonMonitoringTeam/Shared Documents/General/Training Materials/April 2024 - Edits/Data Sheets/"/>
    </mc:Choice>
  </mc:AlternateContent>
  <xr:revisionPtr revIDLastSave="0" documentId="8_{1C656F1E-415C-477D-AEC0-DF48237D8764}" xr6:coauthVersionLast="47" xr6:coauthVersionMax="47" xr10:uidLastSave="{00000000-0000-0000-0000-000000000000}"/>
  <bookViews>
    <workbookView xWindow="28680" yWindow="-120" windowWidth="29040" windowHeight="15840" firstSheet="1" activeTab="1" xr2:uid="{9344A5F8-55DB-4B80-AC6D-69BAD97B4952}"/>
  </bookViews>
  <sheets>
    <sheet name="Allometric Coefficeints" sheetId="1" r:id="rId1"/>
    <sheet name="Large Vegation Data Sheet 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6" i="2" l="1" a="1"/>
  <c r="AF16" i="2" s="1"/>
  <c r="AF17" i="2" a="1"/>
  <c r="AF17" i="2" s="1"/>
  <c r="AF18" i="2" a="1"/>
  <c r="AF18" i="2" s="1"/>
  <c r="AF19" i="2" a="1"/>
  <c r="AF19" i="2" s="1"/>
  <c r="AF20" i="2" a="1"/>
  <c r="AF20" i="2" s="1"/>
  <c r="AF21" i="2" a="1"/>
  <c r="AF21" i="2" s="1"/>
  <c r="AF22" i="2" a="1"/>
  <c r="AF22" i="2" s="1"/>
  <c r="AF23" i="2" a="1"/>
  <c r="AF23" i="2" s="1"/>
  <c r="AF24" i="2" a="1"/>
  <c r="AF24" i="2" s="1"/>
  <c r="AF25" i="2" a="1"/>
  <c r="AF25" i="2" s="1"/>
  <c r="AF26" i="2" a="1"/>
  <c r="AF26" i="2" s="1"/>
  <c r="AF27" i="2" a="1"/>
  <c r="AF27" i="2" s="1"/>
  <c r="AF28" i="2" a="1"/>
  <c r="AF28" i="2" s="1"/>
  <c r="AF29" i="2" a="1"/>
  <c r="AF29" i="2" s="1"/>
  <c r="AF30" i="2" a="1"/>
  <c r="AF30" i="2" s="1"/>
  <c r="AF31" i="2" a="1"/>
  <c r="AF31" i="2" s="1"/>
  <c r="AF32" i="2" a="1"/>
  <c r="AF32" i="2" s="1"/>
  <c r="AF33" i="2" a="1"/>
  <c r="AF33" i="2" s="1"/>
  <c r="AF34" i="2" a="1"/>
  <c r="AF34" i="2" s="1"/>
  <c r="AF35" i="2" a="1"/>
  <c r="AF35" i="2" s="1"/>
  <c r="AF36" i="2" a="1"/>
  <c r="AF36" i="2" s="1"/>
  <c r="AF37" i="2" a="1"/>
  <c r="AF37" i="2" s="1"/>
  <c r="AF38" i="2" a="1"/>
  <c r="AF38" i="2" s="1"/>
  <c r="AF39" i="2" a="1"/>
  <c r="AF39" i="2" s="1"/>
  <c r="AF40" i="2" a="1"/>
  <c r="AF40" i="2" s="1"/>
  <c r="AF41" i="2" a="1"/>
  <c r="AF41" i="2" s="1"/>
  <c r="AF42" i="2" a="1"/>
  <c r="AF42" i="2" s="1"/>
  <c r="AF43" i="2" a="1"/>
  <c r="AF43" i="2" s="1"/>
  <c r="AF44" i="2" a="1"/>
  <c r="AF44" i="2" s="1"/>
  <c r="AF45" i="2" a="1"/>
  <c r="AF45" i="2" s="1"/>
  <c r="AF46" i="2" a="1"/>
  <c r="AF46" i="2" s="1"/>
  <c r="AF47" i="2" a="1"/>
  <c r="AF47" i="2" s="1"/>
  <c r="AF48" i="2" a="1"/>
  <c r="AF48" i="2" s="1"/>
  <c r="AF49" i="2" a="1"/>
  <c r="AF49" i="2" s="1"/>
  <c r="AF50" i="2" a="1"/>
  <c r="AF50" i="2" s="1"/>
  <c r="AF51" i="2" a="1"/>
  <c r="AF51" i="2"/>
  <c r="AF52" i="2" a="1"/>
  <c r="AF52" i="2" s="1"/>
  <c r="AF53" i="2" a="1"/>
  <c r="AF53" i="2" s="1"/>
  <c r="AF54" i="2" a="1"/>
  <c r="AF54" i="2" s="1"/>
  <c r="AF55" i="2" a="1"/>
  <c r="AF55" i="2" s="1"/>
  <c r="AF15" i="2" a="1"/>
  <c r="AF15" i="2" s="1"/>
  <c r="AE16" i="2" a="1"/>
  <c r="AE16" i="2" s="1"/>
  <c r="AE17" i="2" a="1"/>
  <c r="AE17" i="2" s="1"/>
  <c r="AE18" i="2" a="1"/>
  <c r="AE18" i="2" s="1"/>
  <c r="AE19" i="2" a="1"/>
  <c r="AE19" i="2" s="1"/>
  <c r="AE20" i="2" a="1"/>
  <c r="AE20" i="2" s="1"/>
  <c r="AE21" i="2" a="1"/>
  <c r="AE21" i="2" s="1"/>
  <c r="AE22" i="2" a="1"/>
  <c r="AE22" i="2" s="1"/>
  <c r="AE23" i="2" a="1"/>
  <c r="AE23" i="2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29" i="2" a="1"/>
  <c r="AE29" i="2" s="1"/>
  <c r="AE30" i="2" a="1"/>
  <c r="AE30" i="2" s="1"/>
  <c r="AE31" i="2" a="1"/>
  <c r="AE31" i="2" s="1"/>
  <c r="AE32" i="2" a="1"/>
  <c r="AE32" i="2" s="1"/>
  <c r="AE33" i="2" a="1"/>
  <c r="AE33" i="2" s="1"/>
  <c r="AE34" i="2" a="1"/>
  <c r="AE34" i="2" s="1"/>
  <c r="AE35" i="2" a="1"/>
  <c r="AE35" i="2" s="1"/>
  <c r="AE36" i="2" a="1"/>
  <c r="AE36" i="2" s="1"/>
  <c r="AE37" i="2" a="1"/>
  <c r="AE37" i="2" s="1"/>
  <c r="AE38" i="2" a="1"/>
  <c r="AE38" i="2" s="1"/>
  <c r="AE39" i="2" a="1"/>
  <c r="AE39" i="2" s="1"/>
  <c r="AE40" i="2" a="1"/>
  <c r="AE40" i="2" s="1"/>
  <c r="AE41" i="2" a="1"/>
  <c r="AE41" i="2" s="1"/>
  <c r="AE42" i="2" a="1"/>
  <c r="AE42" i="2" s="1"/>
  <c r="AE43" i="2" a="1"/>
  <c r="AE43" i="2" s="1"/>
  <c r="AE44" i="2" a="1"/>
  <c r="AE44" i="2" s="1"/>
  <c r="AE45" i="2" a="1"/>
  <c r="AE45" i="2" s="1"/>
  <c r="AE46" i="2" a="1"/>
  <c r="AE46" i="2" s="1"/>
  <c r="AE47" i="2" a="1"/>
  <c r="AE47" i="2" s="1"/>
  <c r="AE48" i="2" a="1"/>
  <c r="AE48" i="2" s="1"/>
  <c r="AE49" i="2" a="1"/>
  <c r="AE49" i="2" s="1"/>
  <c r="AE50" i="2" a="1"/>
  <c r="AE50" i="2" s="1"/>
  <c r="AE51" i="2" a="1"/>
  <c r="AE51" i="2" s="1"/>
  <c r="AE52" i="2" a="1"/>
  <c r="AE52" i="2" s="1"/>
  <c r="AE53" i="2" a="1"/>
  <c r="AE53" i="2" s="1"/>
  <c r="AE54" i="2" a="1"/>
  <c r="AE54" i="2" s="1"/>
  <c r="AE55" i="2" a="1"/>
  <c r="AE55" i="2" s="1"/>
  <c r="AE15" i="2" a="1"/>
  <c r="AE15" i="2" s="1"/>
  <c r="AB16" i="2" a="1"/>
  <c r="AB16" i="2" s="1"/>
  <c r="AB17" i="2" a="1"/>
  <c r="AB17" i="2" s="1"/>
  <c r="AB18" i="2" a="1"/>
  <c r="AB18" i="2" s="1"/>
  <c r="AB19" i="2" a="1"/>
  <c r="AB19" i="2" s="1"/>
  <c r="AB20" i="2" a="1"/>
  <c r="AB20" i="2" s="1"/>
  <c r="AB21" i="2" a="1"/>
  <c r="AB21" i="2" s="1"/>
  <c r="AB22" i="2" a="1"/>
  <c r="AB22" i="2" s="1"/>
  <c r="AB23" i="2" a="1"/>
  <c r="AB23" i="2" s="1"/>
  <c r="AB24" i="2" a="1"/>
  <c r="AB24" i="2" s="1"/>
  <c r="AB25" i="2" a="1"/>
  <c r="AB25" i="2" s="1"/>
  <c r="AB26" i="2" a="1"/>
  <c r="AB26" i="2" s="1"/>
  <c r="AB27" i="2" a="1"/>
  <c r="AB27" i="2" s="1"/>
  <c r="AB28" i="2" a="1"/>
  <c r="AB28" i="2" s="1"/>
  <c r="AB29" i="2" a="1"/>
  <c r="AB29" i="2" s="1"/>
  <c r="AB30" i="2" a="1"/>
  <c r="AB30" i="2" s="1"/>
  <c r="AB31" i="2" a="1"/>
  <c r="AB31" i="2" s="1"/>
  <c r="AB32" i="2" a="1"/>
  <c r="AB32" i="2" s="1"/>
  <c r="AB33" i="2" a="1"/>
  <c r="AB33" i="2" s="1"/>
  <c r="AB34" i="2" a="1"/>
  <c r="AB34" i="2" s="1"/>
  <c r="AB35" i="2" a="1"/>
  <c r="AB35" i="2" s="1"/>
  <c r="AB36" i="2" a="1"/>
  <c r="AB36" i="2" s="1"/>
  <c r="AB37" i="2" a="1"/>
  <c r="AB37" i="2" s="1"/>
  <c r="AB38" i="2" a="1"/>
  <c r="AB38" i="2" s="1"/>
  <c r="AB39" i="2" a="1"/>
  <c r="AB39" i="2" s="1"/>
  <c r="AB40" i="2" a="1"/>
  <c r="AB40" i="2" s="1"/>
  <c r="AB41" i="2" a="1"/>
  <c r="AB41" i="2" s="1"/>
  <c r="AB42" i="2" a="1"/>
  <c r="AB42" i="2" s="1"/>
  <c r="AB43" i="2" a="1"/>
  <c r="AB43" i="2" s="1"/>
  <c r="AB44" i="2" a="1"/>
  <c r="AB44" i="2" s="1"/>
  <c r="AB45" i="2" a="1"/>
  <c r="AB45" i="2" s="1"/>
  <c r="AB46" i="2" a="1"/>
  <c r="AB46" i="2" s="1"/>
  <c r="AB47" i="2" a="1"/>
  <c r="AB47" i="2" s="1"/>
  <c r="AB48" i="2" a="1"/>
  <c r="AB48" i="2" s="1"/>
  <c r="AB49" i="2" a="1"/>
  <c r="AB49" i="2" s="1"/>
  <c r="AB50" i="2" a="1"/>
  <c r="AB50" i="2" s="1"/>
  <c r="AB51" i="2" a="1"/>
  <c r="AB51" i="2" s="1"/>
  <c r="AB52" i="2" a="1"/>
  <c r="AB52" i="2" s="1"/>
  <c r="AB53" i="2" a="1"/>
  <c r="AB53" i="2" s="1"/>
  <c r="AB54" i="2" a="1"/>
  <c r="AB54" i="2" s="1"/>
  <c r="AB55" i="2" a="1"/>
  <c r="AB55" i="2" s="1"/>
  <c r="AB15" i="2" a="1"/>
  <c r="AB15" i="2" s="1"/>
  <c r="AA16" i="2" a="1"/>
  <c r="AA16" i="2" s="1"/>
  <c r="AA17" i="2" a="1"/>
  <c r="AA17" i="2"/>
  <c r="AA18" i="2" a="1"/>
  <c r="AA18" i="2" s="1"/>
  <c r="AA19" i="2" a="1"/>
  <c r="AA19" i="2" s="1"/>
  <c r="AA20" i="2" a="1"/>
  <c r="AA20" i="2" s="1"/>
  <c r="AA21" i="2" a="1"/>
  <c r="AA21" i="2" s="1"/>
  <c r="AA22" i="2" a="1"/>
  <c r="AA22" i="2" s="1"/>
  <c r="AA23" i="2" a="1"/>
  <c r="AA23" i="2" s="1"/>
  <c r="AA24" i="2" a="1"/>
  <c r="AA24" i="2" s="1"/>
  <c r="AA25" i="2" a="1"/>
  <c r="AA25" i="2" s="1"/>
  <c r="AA26" i="2" a="1"/>
  <c r="AA26" i="2" s="1"/>
  <c r="AA27" i="2" a="1"/>
  <c r="AA27" i="2" s="1"/>
  <c r="AA28" i="2" a="1"/>
  <c r="AA28" i="2" s="1"/>
  <c r="AA29" i="2" a="1"/>
  <c r="AA29" i="2" s="1"/>
  <c r="AA30" i="2" a="1"/>
  <c r="AA30" i="2" s="1"/>
  <c r="AA31" i="2" a="1"/>
  <c r="AA31" i="2" s="1"/>
  <c r="AA32" i="2" a="1"/>
  <c r="AA32" i="2" s="1"/>
  <c r="AA33" i="2" a="1"/>
  <c r="AA33" i="2" s="1"/>
  <c r="AA34" i="2" a="1"/>
  <c r="AA34" i="2" s="1"/>
  <c r="AA35" i="2" a="1"/>
  <c r="AA35" i="2" s="1"/>
  <c r="AA36" i="2" a="1"/>
  <c r="AA36" i="2" s="1"/>
  <c r="AA37" i="2" a="1"/>
  <c r="AA37" i="2" s="1"/>
  <c r="AA38" i="2" a="1"/>
  <c r="AA38" i="2" s="1"/>
  <c r="AA39" i="2" a="1"/>
  <c r="AA39" i="2" s="1"/>
  <c r="AA40" i="2" a="1"/>
  <c r="AA40" i="2" s="1"/>
  <c r="AA41" i="2" a="1"/>
  <c r="AA41" i="2" s="1"/>
  <c r="AA42" i="2" a="1"/>
  <c r="AA42" i="2" s="1"/>
  <c r="AA43" i="2" a="1"/>
  <c r="AA43" i="2" s="1"/>
  <c r="AA44" i="2" a="1"/>
  <c r="AA44" i="2" s="1"/>
  <c r="AA45" i="2" a="1"/>
  <c r="AA45" i="2" s="1"/>
  <c r="AA46" i="2" a="1"/>
  <c r="AA46" i="2" s="1"/>
  <c r="AA47" i="2" a="1"/>
  <c r="AA47" i="2" s="1"/>
  <c r="AA48" i="2" a="1"/>
  <c r="AA48" i="2" s="1"/>
  <c r="AA49" i="2" a="1"/>
  <c r="AA49" i="2" s="1"/>
  <c r="AA50" i="2" a="1"/>
  <c r="AA50" i="2" s="1"/>
  <c r="AA51" i="2" a="1"/>
  <c r="AA51" i="2" s="1"/>
  <c r="AA52" i="2" a="1"/>
  <c r="AA52" i="2" s="1"/>
  <c r="AA53" i="2" a="1"/>
  <c r="AA53" i="2" s="1"/>
  <c r="AA54" i="2" a="1"/>
  <c r="AA54" i="2" s="1"/>
  <c r="AA55" i="2" a="1"/>
  <c r="AA55" i="2" s="1"/>
  <c r="AA15" i="2" a="1"/>
  <c r="AA15" i="2" s="1"/>
  <c r="X16" i="2" a="1"/>
  <c r="X16" i="2" s="1"/>
  <c r="X17" i="2" a="1"/>
  <c r="X17" i="2" s="1"/>
  <c r="X18" i="2" a="1"/>
  <c r="X18" i="2" s="1"/>
  <c r="X19" i="2" a="1"/>
  <c r="X19" i="2" s="1"/>
  <c r="X20" i="2" a="1"/>
  <c r="X20" i="2" s="1"/>
  <c r="X21" i="2" a="1"/>
  <c r="X21" i="2" s="1"/>
  <c r="X22" i="2" a="1"/>
  <c r="X22" i="2" s="1"/>
  <c r="X23" i="2" a="1"/>
  <c r="X23" i="2" s="1"/>
  <c r="X24" i="2" a="1"/>
  <c r="X24" i="2" s="1"/>
  <c r="X25" i="2" a="1"/>
  <c r="X25" i="2" s="1"/>
  <c r="X26" i="2" a="1"/>
  <c r="X26" i="2" s="1"/>
  <c r="X27" i="2" a="1"/>
  <c r="X27" i="2" s="1"/>
  <c r="X28" i="2" a="1"/>
  <c r="X28" i="2" s="1"/>
  <c r="X29" i="2" a="1"/>
  <c r="X29" i="2" s="1"/>
  <c r="X30" i="2" a="1"/>
  <c r="X30" i="2" s="1"/>
  <c r="X31" i="2" a="1"/>
  <c r="X31" i="2" s="1"/>
  <c r="X32" i="2" a="1"/>
  <c r="X32" i="2" s="1"/>
  <c r="X33" i="2" a="1"/>
  <c r="X33" i="2" s="1"/>
  <c r="X34" i="2" a="1"/>
  <c r="X34" i="2" s="1"/>
  <c r="X35" i="2" a="1"/>
  <c r="X35" i="2" s="1"/>
  <c r="X36" i="2" a="1"/>
  <c r="X36" i="2" s="1"/>
  <c r="X37" i="2" a="1"/>
  <c r="X37" i="2" s="1"/>
  <c r="X38" i="2" a="1"/>
  <c r="X38" i="2" s="1"/>
  <c r="X39" i="2" a="1"/>
  <c r="X39" i="2" s="1"/>
  <c r="X40" i="2" a="1"/>
  <c r="X40" i="2" s="1"/>
  <c r="X41" i="2" a="1"/>
  <c r="X41" i="2" s="1"/>
  <c r="X42" i="2" a="1"/>
  <c r="X42" i="2" s="1"/>
  <c r="X43" i="2" a="1"/>
  <c r="X43" i="2" s="1"/>
  <c r="X44" i="2" a="1"/>
  <c r="X44" i="2" s="1"/>
  <c r="X45" i="2" a="1"/>
  <c r="X45" i="2" s="1"/>
  <c r="X46" i="2" a="1"/>
  <c r="X46" i="2" s="1"/>
  <c r="X47" i="2" a="1"/>
  <c r="X47" i="2" s="1"/>
  <c r="X48" i="2" a="1"/>
  <c r="X48" i="2" s="1"/>
  <c r="X49" i="2" a="1"/>
  <c r="X49" i="2" s="1"/>
  <c r="X50" i="2" a="1"/>
  <c r="X50" i="2" s="1"/>
  <c r="X51" i="2" a="1"/>
  <c r="X51" i="2" s="1"/>
  <c r="X52" i="2" a="1"/>
  <c r="X52" i="2" s="1"/>
  <c r="X53" i="2" a="1"/>
  <c r="X53" i="2" s="1"/>
  <c r="X54" i="2" a="1"/>
  <c r="X54" i="2" s="1"/>
  <c r="X55" i="2" a="1"/>
  <c r="X55" i="2" s="1"/>
  <c r="X15" i="2" a="1"/>
  <c r="X15" i="2" s="1"/>
  <c r="W16" i="2" a="1"/>
  <c r="W16" i="2" s="1"/>
  <c r="W17" i="2" a="1"/>
  <c r="W17" i="2" s="1"/>
  <c r="W18" i="2" a="1"/>
  <c r="W18" i="2" s="1"/>
  <c r="W19" i="2" a="1"/>
  <c r="W19" i="2" s="1"/>
  <c r="W20" i="2" a="1"/>
  <c r="W20" i="2" s="1"/>
  <c r="W21" i="2" a="1"/>
  <c r="W21" i="2" s="1"/>
  <c r="W22" i="2" a="1"/>
  <c r="W22" i="2" s="1"/>
  <c r="W23" i="2" a="1"/>
  <c r="W23" i="2" s="1"/>
  <c r="W24" i="2" a="1"/>
  <c r="W24" i="2" s="1"/>
  <c r="W25" i="2" a="1"/>
  <c r="W25" i="2" s="1"/>
  <c r="W26" i="2" a="1"/>
  <c r="W26" i="2" s="1"/>
  <c r="W27" i="2" a="1"/>
  <c r="W27" i="2" s="1"/>
  <c r="W28" i="2" a="1"/>
  <c r="W28" i="2" s="1"/>
  <c r="W29" i="2" a="1"/>
  <c r="W29" i="2" s="1"/>
  <c r="W30" i="2" a="1"/>
  <c r="W30" i="2" s="1"/>
  <c r="W31" i="2" a="1"/>
  <c r="W31" i="2" s="1"/>
  <c r="W32" i="2" a="1"/>
  <c r="W32" i="2" s="1"/>
  <c r="W33" i="2" a="1"/>
  <c r="W33" i="2" s="1"/>
  <c r="W34" i="2" a="1"/>
  <c r="W34" i="2" s="1"/>
  <c r="W35" i="2" a="1"/>
  <c r="W35" i="2"/>
  <c r="W36" i="2" a="1"/>
  <c r="W36" i="2" s="1"/>
  <c r="W37" i="2" a="1"/>
  <c r="W37" i="2" s="1"/>
  <c r="W38" i="2" a="1"/>
  <c r="W38" i="2" s="1"/>
  <c r="W39" i="2" a="1"/>
  <c r="W39" i="2" s="1"/>
  <c r="W40" i="2" a="1"/>
  <c r="W40" i="2" s="1"/>
  <c r="W41" i="2" a="1"/>
  <c r="W41" i="2" s="1"/>
  <c r="W42" i="2" a="1"/>
  <c r="W42" i="2" s="1"/>
  <c r="W43" i="2" a="1"/>
  <c r="W43" i="2" s="1"/>
  <c r="W44" i="2" a="1"/>
  <c r="W44" i="2" s="1"/>
  <c r="W45" i="2" a="1"/>
  <c r="W45" i="2" s="1"/>
  <c r="W46" i="2" a="1"/>
  <c r="W46" i="2" s="1"/>
  <c r="W47" i="2" a="1"/>
  <c r="W47" i="2" s="1"/>
  <c r="W48" i="2" a="1"/>
  <c r="W48" i="2" s="1"/>
  <c r="W49" i="2" a="1"/>
  <c r="W49" i="2" s="1"/>
  <c r="W50" i="2" a="1"/>
  <c r="W50" i="2" s="1"/>
  <c r="W51" i="2" a="1"/>
  <c r="W51" i="2" s="1"/>
  <c r="W52" i="2" a="1"/>
  <c r="W52" i="2" s="1"/>
  <c r="W53" i="2" a="1"/>
  <c r="W53" i="2" s="1"/>
  <c r="W54" i="2" a="1"/>
  <c r="W54" i="2" s="1"/>
  <c r="W55" i="2" a="1"/>
  <c r="W55" i="2" s="1"/>
  <c r="W15" i="2" a="1"/>
  <c r="W15" i="2" s="1"/>
  <c r="T16" i="2" a="1"/>
  <c r="T16" i="2" s="1"/>
  <c r="T17" i="2" a="1"/>
  <c r="T17" i="2" s="1"/>
  <c r="T18" i="2" a="1"/>
  <c r="T18" i="2" s="1"/>
  <c r="T19" i="2" a="1"/>
  <c r="T19" i="2" s="1"/>
  <c r="T20" i="2" a="1"/>
  <c r="T20" i="2" s="1"/>
  <c r="T21" i="2" a="1"/>
  <c r="T21" i="2" s="1"/>
  <c r="T22" i="2" a="1"/>
  <c r="T22" i="2" s="1"/>
  <c r="T23" i="2" a="1"/>
  <c r="T23" i="2" s="1"/>
  <c r="T24" i="2" a="1"/>
  <c r="T24" i="2" s="1"/>
  <c r="T25" i="2" a="1"/>
  <c r="T25" i="2" s="1"/>
  <c r="T26" i="2" a="1"/>
  <c r="T26" i="2" s="1"/>
  <c r="T27" i="2" a="1"/>
  <c r="T27" i="2" s="1"/>
  <c r="T28" i="2" a="1"/>
  <c r="T28" i="2" s="1"/>
  <c r="T29" i="2" a="1"/>
  <c r="T29" i="2" s="1"/>
  <c r="T30" i="2" a="1"/>
  <c r="T30" i="2" s="1"/>
  <c r="T31" i="2" a="1"/>
  <c r="T31" i="2" s="1"/>
  <c r="T32" i="2" a="1"/>
  <c r="T32" i="2" s="1"/>
  <c r="T33" i="2" a="1"/>
  <c r="T33" i="2" s="1"/>
  <c r="T34" i="2" a="1"/>
  <c r="T34" i="2" s="1"/>
  <c r="T35" i="2" a="1"/>
  <c r="T35" i="2" s="1"/>
  <c r="T36" i="2" a="1"/>
  <c r="T36" i="2" s="1"/>
  <c r="T37" i="2" a="1"/>
  <c r="T37" i="2" s="1"/>
  <c r="T38" i="2" a="1"/>
  <c r="T38" i="2" s="1"/>
  <c r="T39" i="2" a="1"/>
  <c r="T39" i="2" s="1"/>
  <c r="T40" i="2" a="1"/>
  <c r="T40" i="2" s="1"/>
  <c r="T41" i="2" a="1"/>
  <c r="T41" i="2" s="1"/>
  <c r="T42" i="2" a="1"/>
  <c r="T42" i="2" s="1"/>
  <c r="T43" i="2" a="1"/>
  <c r="T43" i="2" s="1"/>
  <c r="T44" i="2" a="1"/>
  <c r="T44" i="2" s="1"/>
  <c r="T45" i="2" a="1"/>
  <c r="T45" i="2" s="1"/>
  <c r="T46" i="2" a="1"/>
  <c r="T46" i="2" s="1"/>
  <c r="T47" i="2" a="1"/>
  <c r="T47" i="2"/>
  <c r="T48" i="2" a="1"/>
  <c r="T48" i="2" s="1"/>
  <c r="T49" i="2" a="1"/>
  <c r="T49" i="2" s="1"/>
  <c r="T50" i="2" a="1"/>
  <c r="T50" i="2" s="1"/>
  <c r="T51" i="2" a="1"/>
  <c r="T51" i="2" s="1"/>
  <c r="T52" i="2" a="1"/>
  <c r="T52" i="2" s="1"/>
  <c r="T53" i="2" a="1"/>
  <c r="T53" i="2" s="1"/>
  <c r="T54" i="2" a="1"/>
  <c r="T54" i="2" s="1"/>
  <c r="T55" i="2" a="1"/>
  <c r="T55" i="2" s="1"/>
  <c r="T15" i="2" a="1"/>
  <c r="T15" i="2" s="1"/>
  <c r="S16" i="2" a="1"/>
  <c r="S16" i="2" s="1"/>
  <c r="S17" i="2" a="1"/>
  <c r="S17" i="2" s="1"/>
  <c r="S18" i="2" a="1"/>
  <c r="S18" i="2" s="1"/>
  <c r="S19" i="2" a="1"/>
  <c r="S19" i="2" s="1"/>
  <c r="S20" i="2" a="1"/>
  <c r="S20" i="2" s="1"/>
  <c r="S21" i="2" a="1"/>
  <c r="S21" i="2" s="1"/>
  <c r="S22" i="2" a="1"/>
  <c r="S22" i="2" s="1"/>
  <c r="S23" i="2" a="1"/>
  <c r="S23" i="2" s="1"/>
  <c r="S24" i="2" a="1"/>
  <c r="S24" i="2" s="1"/>
  <c r="S25" i="2" a="1"/>
  <c r="S25" i="2" s="1"/>
  <c r="S26" i="2" a="1"/>
  <c r="S26" i="2" s="1"/>
  <c r="S27" i="2" a="1"/>
  <c r="S27" i="2" s="1"/>
  <c r="S28" i="2" a="1"/>
  <c r="S28" i="2" s="1"/>
  <c r="S29" i="2" a="1"/>
  <c r="S29" i="2" s="1"/>
  <c r="S30" i="2" a="1"/>
  <c r="S30" i="2" s="1"/>
  <c r="S31" i="2" a="1"/>
  <c r="S31" i="2" s="1"/>
  <c r="S32" i="2" a="1"/>
  <c r="S32" i="2" s="1"/>
  <c r="S33" i="2" a="1"/>
  <c r="S33" i="2" s="1"/>
  <c r="S34" i="2" a="1"/>
  <c r="S34" i="2" s="1"/>
  <c r="S35" i="2" a="1"/>
  <c r="S35" i="2" s="1"/>
  <c r="S36" i="2" a="1"/>
  <c r="S36" i="2" s="1"/>
  <c r="S37" i="2" a="1"/>
  <c r="S37" i="2" s="1"/>
  <c r="S38" i="2" a="1"/>
  <c r="S38" i="2" s="1"/>
  <c r="S39" i="2" a="1"/>
  <c r="S39" i="2" s="1"/>
  <c r="S40" i="2" a="1"/>
  <c r="S40" i="2" s="1"/>
  <c r="S41" i="2" a="1"/>
  <c r="S41" i="2" s="1"/>
  <c r="S42" i="2" a="1"/>
  <c r="S42" i="2" s="1"/>
  <c r="S43" i="2" a="1"/>
  <c r="S43" i="2" s="1"/>
  <c r="S44" i="2" a="1"/>
  <c r="S44" i="2" s="1"/>
  <c r="S45" i="2" a="1"/>
  <c r="S45" i="2" s="1"/>
  <c r="S46" i="2" a="1"/>
  <c r="S46" i="2" s="1"/>
  <c r="S47" i="2" a="1"/>
  <c r="S47" i="2" s="1"/>
  <c r="S48" i="2" a="1"/>
  <c r="S48" i="2" s="1"/>
  <c r="S49" i="2" a="1"/>
  <c r="S49" i="2" s="1"/>
  <c r="S50" i="2" a="1"/>
  <c r="S50" i="2" s="1"/>
  <c r="S51" i="2" a="1"/>
  <c r="S51" i="2" s="1"/>
  <c r="S52" i="2" a="1"/>
  <c r="S52" i="2" s="1"/>
  <c r="S53" i="2" a="1"/>
  <c r="S53" i="2" s="1"/>
  <c r="S54" i="2" a="1"/>
  <c r="S54" i="2" s="1"/>
  <c r="S55" i="2" a="1"/>
  <c r="S55" i="2" s="1"/>
  <c r="S15" i="2" a="1"/>
  <c r="S15" i="2" s="1"/>
  <c r="F16" i="2" l="1" a="1"/>
  <c r="F16" i="2" s="1"/>
  <c r="G16" i="2" a="1"/>
  <c r="G16" i="2" s="1"/>
  <c r="I16" i="2" a="1"/>
  <c r="I16" i="2" s="1"/>
  <c r="J16" i="2" a="1"/>
  <c r="J16" i="2" s="1"/>
  <c r="L16" i="2" a="1"/>
  <c r="L16" i="2" s="1"/>
  <c r="M16" i="2" a="1"/>
  <c r="M16" i="2" s="1"/>
  <c r="O16" i="2" a="1"/>
  <c r="O16" i="2" s="1"/>
  <c r="P16" i="2" a="1"/>
  <c r="P16" i="2" s="1"/>
  <c r="R16" i="2" a="1"/>
  <c r="R16" i="2" s="1"/>
  <c r="V16" i="2" a="1"/>
  <c r="V16" i="2" s="1"/>
  <c r="Z16" i="2" a="1"/>
  <c r="Z16" i="2" s="1"/>
  <c r="AD16" i="2" a="1"/>
  <c r="AD16" i="2" s="1"/>
  <c r="R15" i="2" a="1"/>
  <c r="R15" i="2" s="1"/>
  <c r="R17" i="2" a="1"/>
  <c r="R17" i="2" s="1"/>
  <c r="V17" i="2" a="1"/>
  <c r="V17" i="2"/>
  <c r="Z17" i="2" a="1"/>
  <c r="Z17" i="2" s="1"/>
  <c r="AD17" i="2" a="1"/>
  <c r="AD17" i="2" s="1"/>
  <c r="R18" i="2" a="1"/>
  <c r="R18" i="2" s="1"/>
  <c r="V18" i="2" a="1"/>
  <c r="V18" i="2" s="1"/>
  <c r="Y18" i="2" s="1"/>
  <c r="Z18" i="2" a="1"/>
  <c r="Z18" i="2" s="1"/>
  <c r="AD18" i="2" a="1"/>
  <c r="AD18" i="2" s="1"/>
  <c r="R19" i="2" a="1"/>
  <c r="R19" i="2" s="1"/>
  <c r="U19" i="2" s="1"/>
  <c r="V19" i="2" a="1"/>
  <c r="V19" i="2" s="1"/>
  <c r="Z19" i="2" a="1"/>
  <c r="Z19" i="2" s="1"/>
  <c r="AD19" i="2" a="1"/>
  <c r="AD19" i="2" s="1"/>
  <c r="AG19" i="2" s="1"/>
  <c r="R20" i="2" a="1"/>
  <c r="R20" i="2" s="1"/>
  <c r="V20" i="2" a="1"/>
  <c r="V20" i="2" s="1"/>
  <c r="Y20" i="2" s="1"/>
  <c r="Z20" i="2" a="1"/>
  <c r="Z20" i="2" s="1"/>
  <c r="AD20" i="2" a="1"/>
  <c r="AD20" i="2" s="1"/>
  <c r="AG20" i="2" s="1"/>
  <c r="R21" i="2" a="1"/>
  <c r="R21" i="2" s="1"/>
  <c r="V21" i="2" a="1"/>
  <c r="V21" i="2" s="1"/>
  <c r="Z21" i="2" a="1"/>
  <c r="Z21" i="2" s="1"/>
  <c r="AD21" i="2" a="1"/>
  <c r="AD21" i="2" s="1"/>
  <c r="AG21" i="2" s="1"/>
  <c r="R22" i="2" a="1"/>
  <c r="R22" i="2" s="1"/>
  <c r="V22" i="2" a="1"/>
  <c r="V22" i="2" s="1"/>
  <c r="Z22" i="2" a="1"/>
  <c r="Z22" i="2"/>
  <c r="AC22" i="2" s="1"/>
  <c r="AD22" i="2" a="1"/>
  <c r="AD22" i="2" s="1"/>
  <c r="R23" i="2" a="1"/>
  <c r="R23" i="2" s="1"/>
  <c r="U23" i="2" s="1"/>
  <c r="V23" i="2" a="1"/>
  <c r="V23" i="2" s="1"/>
  <c r="Z23" i="2" a="1"/>
  <c r="Z23" i="2" s="1"/>
  <c r="AD23" i="2" a="1"/>
  <c r="AD23" i="2" s="1"/>
  <c r="AG23" i="2" s="1"/>
  <c r="R24" i="2" a="1"/>
  <c r="R24" i="2" s="1"/>
  <c r="V24" i="2" a="1"/>
  <c r="V24" i="2" s="1"/>
  <c r="Z24" i="2" a="1"/>
  <c r="Z24" i="2" s="1"/>
  <c r="AD24" i="2" a="1"/>
  <c r="AD24" i="2" s="1"/>
  <c r="R25" i="2" a="1"/>
  <c r="R25" i="2" s="1"/>
  <c r="V25" i="2" a="1"/>
  <c r="V25" i="2"/>
  <c r="Z25" i="2" a="1"/>
  <c r="Z25" i="2" s="1"/>
  <c r="AD25" i="2" a="1"/>
  <c r="AD25" i="2" s="1"/>
  <c r="R26" i="2" a="1"/>
  <c r="R26" i="2" s="1"/>
  <c r="V26" i="2" a="1"/>
  <c r="V26" i="2" s="1"/>
  <c r="Z26" i="2" a="1"/>
  <c r="Z26" i="2" s="1"/>
  <c r="AD26" i="2" a="1"/>
  <c r="AD26" i="2" s="1"/>
  <c r="R27" i="2" a="1"/>
  <c r="R27" i="2" s="1"/>
  <c r="V27" i="2" a="1"/>
  <c r="V27" i="2" s="1"/>
  <c r="Y27" i="2" s="1"/>
  <c r="Z27" i="2" a="1"/>
  <c r="Z27" i="2" s="1"/>
  <c r="AD27" i="2" a="1"/>
  <c r="AD27" i="2" s="1"/>
  <c r="R28" i="2" a="1"/>
  <c r="R28" i="2" s="1"/>
  <c r="V28" i="2" a="1"/>
  <c r="V28" i="2" s="1"/>
  <c r="Y28" i="2" s="1"/>
  <c r="Z28" i="2" a="1"/>
  <c r="Z28" i="2" s="1"/>
  <c r="AD28" i="2" a="1"/>
  <c r="AD28" i="2" s="1"/>
  <c r="R29" i="2" a="1"/>
  <c r="R29" i="2" s="1"/>
  <c r="V29" i="2" a="1"/>
  <c r="V29" i="2" s="1"/>
  <c r="Z29" i="2" a="1"/>
  <c r="Z29" i="2" s="1"/>
  <c r="AD29" i="2" a="1"/>
  <c r="AD29" i="2" s="1"/>
  <c r="R30" i="2" a="1"/>
  <c r="R30" i="2" s="1"/>
  <c r="V30" i="2" a="1"/>
  <c r="V30" i="2" s="1"/>
  <c r="Z30" i="2" a="1"/>
  <c r="Z30" i="2" s="1"/>
  <c r="AD30" i="2" a="1"/>
  <c r="AD30" i="2" s="1"/>
  <c r="R31" i="2" a="1"/>
  <c r="R31" i="2" s="1"/>
  <c r="V31" i="2" a="1"/>
  <c r="V31" i="2" s="1"/>
  <c r="Z31" i="2" a="1"/>
  <c r="Z31" i="2" s="1"/>
  <c r="AD31" i="2" a="1"/>
  <c r="AD31" i="2" s="1"/>
  <c r="R32" i="2" a="1"/>
  <c r="R32" i="2" s="1"/>
  <c r="V32" i="2" a="1"/>
  <c r="V32" i="2" s="1"/>
  <c r="Z32" i="2" a="1"/>
  <c r="Z32" i="2" s="1"/>
  <c r="AD32" i="2" a="1"/>
  <c r="AD32" i="2" s="1"/>
  <c r="R33" i="2" a="1"/>
  <c r="R33" i="2" s="1"/>
  <c r="V33" i="2" a="1"/>
  <c r="V33" i="2" s="1"/>
  <c r="Z33" i="2" a="1"/>
  <c r="Z33" i="2" s="1"/>
  <c r="AC33" i="2" s="1"/>
  <c r="AD33" i="2" a="1"/>
  <c r="AD33" i="2" s="1"/>
  <c r="AG33" i="2" s="1"/>
  <c r="R34" i="2" a="1"/>
  <c r="R34" i="2" s="1"/>
  <c r="V34" i="2" a="1"/>
  <c r="V34" i="2" s="1"/>
  <c r="Z34" i="2" a="1"/>
  <c r="Z34" i="2" s="1"/>
  <c r="AC34" i="2" s="1"/>
  <c r="AD34" i="2" a="1"/>
  <c r="AD34" i="2" s="1"/>
  <c r="R35" i="2" a="1"/>
  <c r="R35" i="2" s="1"/>
  <c r="U35" i="2" s="1"/>
  <c r="V35" i="2" a="1"/>
  <c r="V35" i="2" s="1"/>
  <c r="Z35" i="2" a="1"/>
  <c r="Z35" i="2" s="1"/>
  <c r="AD35" i="2" a="1"/>
  <c r="AD35" i="2" s="1"/>
  <c r="AG35" i="2" s="1"/>
  <c r="R36" i="2" a="1"/>
  <c r="R36" i="2" s="1"/>
  <c r="V36" i="2" a="1"/>
  <c r="V36" i="2" s="1"/>
  <c r="Z36" i="2" a="1"/>
  <c r="Z36" i="2" s="1"/>
  <c r="AC36" i="2" s="1"/>
  <c r="AD36" i="2" a="1"/>
  <c r="AD36" i="2" s="1"/>
  <c r="R37" i="2" a="1"/>
  <c r="R37" i="2" s="1"/>
  <c r="V37" i="2" a="1"/>
  <c r="V37" i="2" s="1"/>
  <c r="Z37" i="2" a="1"/>
  <c r="Z37" i="2" s="1"/>
  <c r="AD37" i="2" a="1"/>
  <c r="AD37" i="2" s="1"/>
  <c r="R38" i="2" a="1"/>
  <c r="R38" i="2" s="1"/>
  <c r="U38" i="2" s="1"/>
  <c r="V38" i="2" a="1"/>
  <c r="V38" i="2" s="1"/>
  <c r="Z38" i="2" a="1"/>
  <c r="Z38" i="2" s="1"/>
  <c r="AD38" i="2" a="1"/>
  <c r="AD38" i="2" s="1"/>
  <c r="R39" i="2" a="1"/>
  <c r="R39" i="2" s="1"/>
  <c r="U39" i="2" s="1"/>
  <c r="V39" i="2" a="1"/>
  <c r="V39" i="2" s="1"/>
  <c r="Z39" i="2" a="1"/>
  <c r="Z39" i="2" s="1"/>
  <c r="AD39" i="2" a="1"/>
  <c r="AD39" i="2" s="1"/>
  <c r="R40" i="2" a="1"/>
  <c r="R40" i="2" s="1"/>
  <c r="V40" i="2" a="1"/>
  <c r="V40" i="2" s="1"/>
  <c r="Z40" i="2" a="1"/>
  <c r="Z40" i="2"/>
  <c r="AD40" i="2" a="1"/>
  <c r="AD40" i="2" s="1"/>
  <c r="R41" i="2" a="1"/>
  <c r="R41" i="2" s="1"/>
  <c r="V41" i="2" a="1"/>
  <c r="V41" i="2" s="1"/>
  <c r="Z41" i="2" a="1"/>
  <c r="Z41" i="2" s="1"/>
  <c r="AD41" i="2" a="1"/>
  <c r="AD41" i="2" s="1"/>
  <c r="R42" i="2" a="1"/>
  <c r="R42" i="2" s="1"/>
  <c r="V42" i="2" a="1"/>
  <c r="V42" i="2" s="1"/>
  <c r="Z42" i="2" a="1"/>
  <c r="Z42" i="2" s="1"/>
  <c r="AD42" i="2" a="1"/>
  <c r="AD42" i="2" s="1"/>
  <c r="R43" i="2" a="1"/>
  <c r="R43" i="2" s="1"/>
  <c r="V43" i="2" a="1"/>
  <c r="V43" i="2" s="1"/>
  <c r="Z43" i="2" a="1"/>
  <c r="Z43" i="2" s="1"/>
  <c r="AD43" i="2" a="1"/>
  <c r="AD43" i="2" s="1"/>
  <c r="R44" i="2" a="1"/>
  <c r="R44" i="2" s="1"/>
  <c r="V44" i="2" a="1"/>
  <c r="V44" i="2" s="1"/>
  <c r="Y44" i="2" s="1"/>
  <c r="Z44" i="2" a="1"/>
  <c r="Z44" i="2"/>
  <c r="AD44" i="2" a="1"/>
  <c r="AD44" i="2" s="1"/>
  <c r="R45" i="2" a="1"/>
  <c r="R45" i="2" s="1"/>
  <c r="V45" i="2" a="1"/>
  <c r="V45" i="2" s="1"/>
  <c r="Z45" i="2" a="1"/>
  <c r="Z45" i="2" s="1"/>
  <c r="AD45" i="2" a="1"/>
  <c r="AD45" i="2" s="1"/>
  <c r="R46" i="2" a="1"/>
  <c r="R46" i="2" s="1"/>
  <c r="V46" i="2" a="1"/>
  <c r="V46" i="2" s="1"/>
  <c r="Z46" i="2" a="1"/>
  <c r="Z46" i="2" s="1"/>
  <c r="AD46" i="2" a="1"/>
  <c r="AD46" i="2" s="1"/>
  <c r="R47" i="2" a="1"/>
  <c r="R47" i="2" s="1"/>
  <c r="V47" i="2" a="1"/>
  <c r="V47" i="2" s="1"/>
  <c r="Z47" i="2" a="1"/>
  <c r="Z47" i="2" s="1"/>
  <c r="AD47" i="2" a="1"/>
  <c r="AD47" i="2" s="1"/>
  <c r="R48" i="2" a="1"/>
  <c r="R48" i="2" s="1"/>
  <c r="V48" i="2" a="1"/>
  <c r="V48" i="2" s="1"/>
  <c r="Z48" i="2" a="1"/>
  <c r="Z48" i="2" s="1"/>
  <c r="AD48" i="2" a="1"/>
  <c r="AD48" i="2" s="1"/>
  <c r="R49" i="2" a="1"/>
  <c r="R49" i="2" s="1"/>
  <c r="V49" i="2" a="1"/>
  <c r="V49" i="2" s="1"/>
  <c r="Z49" i="2" a="1"/>
  <c r="Z49" i="2" s="1"/>
  <c r="AD49" i="2" a="1"/>
  <c r="AD49" i="2" s="1"/>
  <c r="AG49" i="2" s="1"/>
  <c r="R50" i="2" a="1"/>
  <c r="R50" i="2" s="1"/>
  <c r="U50" i="2" s="1"/>
  <c r="V50" i="2" a="1"/>
  <c r="V50" i="2" s="1"/>
  <c r="Z50" i="2" a="1"/>
  <c r="Z50" i="2" s="1"/>
  <c r="AD50" i="2" a="1"/>
  <c r="AD50" i="2" s="1"/>
  <c r="R51" i="2" a="1"/>
  <c r="R51" i="2" s="1"/>
  <c r="U51" i="2" s="1"/>
  <c r="V51" i="2" a="1"/>
  <c r="V51" i="2" s="1"/>
  <c r="Z51" i="2" a="1"/>
  <c r="Z51" i="2" s="1"/>
  <c r="AD51" i="2" a="1"/>
  <c r="AD51" i="2" s="1"/>
  <c r="AG51" i="2" s="1"/>
  <c r="R52" i="2" a="1"/>
  <c r="R52" i="2" s="1"/>
  <c r="V52" i="2" a="1"/>
  <c r="V52" i="2" s="1"/>
  <c r="Z52" i="2" a="1"/>
  <c r="Z52" i="2" s="1"/>
  <c r="AD52" i="2" a="1"/>
  <c r="AD52" i="2" s="1"/>
  <c r="AG52" i="2" s="1"/>
  <c r="R53" i="2" a="1"/>
  <c r="R53" i="2" s="1"/>
  <c r="V53" i="2" a="1"/>
  <c r="V53" i="2" s="1"/>
  <c r="Z53" i="2" a="1"/>
  <c r="Z53" i="2" s="1"/>
  <c r="AD53" i="2" a="1"/>
  <c r="AD53" i="2" s="1"/>
  <c r="R54" i="2" a="1"/>
  <c r="R54" i="2" s="1"/>
  <c r="V54" i="2" a="1"/>
  <c r="V54" i="2" s="1"/>
  <c r="Z54" i="2" a="1"/>
  <c r="Z54" i="2" s="1"/>
  <c r="AD54" i="2" a="1"/>
  <c r="AD54" i="2" s="1"/>
  <c r="AG54" i="2" s="1"/>
  <c r="R55" i="2" a="1"/>
  <c r="R55" i="2" s="1"/>
  <c r="V55" i="2" a="1"/>
  <c r="V55" i="2" s="1"/>
  <c r="Z55" i="2" a="1"/>
  <c r="Z55" i="2" s="1"/>
  <c r="AC55" i="2" s="1"/>
  <c r="AD55" i="2" a="1"/>
  <c r="AD55" i="2" s="1"/>
  <c r="P17" i="2" a="1"/>
  <c r="P17" i="2" s="1"/>
  <c r="P18" i="2" a="1"/>
  <c r="P18" i="2" s="1"/>
  <c r="P19" i="2" a="1"/>
  <c r="P19" i="2" s="1"/>
  <c r="P20" i="2" a="1"/>
  <c r="P20" i="2" s="1"/>
  <c r="P21" i="2" a="1"/>
  <c r="P21" i="2" s="1"/>
  <c r="P22" i="2" a="1"/>
  <c r="P22" i="2" s="1"/>
  <c r="P23" i="2" a="1"/>
  <c r="P23" i="2" s="1"/>
  <c r="P24" i="2" a="1"/>
  <c r="P24" i="2" s="1"/>
  <c r="P25" i="2" a="1"/>
  <c r="P25" i="2" s="1"/>
  <c r="P26" i="2" a="1"/>
  <c r="P26" i="2" s="1"/>
  <c r="P27" i="2" a="1"/>
  <c r="P27" i="2" s="1"/>
  <c r="P28" i="2" a="1"/>
  <c r="P28" i="2" s="1"/>
  <c r="P29" i="2" a="1"/>
  <c r="P29" i="2" s="1"/>
  <c r="P30" i="2" a="1"/>
  <c r="P30" i="2" s="1"/>
  <c r="P31" i="2" a="1"/>
  <c r="P31" i="2" s="1"/>
  <c r="P32" i="2" a="1"/>
  <c r="P32" i="2" s="1"/>
  <c r="P33" i="2" a="1"/>
  <c r="P33" i="2" s="1"/>
  <c r="P34" i="2" a="1"/>
  <c r="P34" i="2" s="1"/>
  <c r="P35" i="2" a="1"/>
  <c r="P35" i="2" s="1"/>
  <c r="P36" i="2" a="1"/>
  <c r="P36" i="2" s="1"/>
  <c r="P37" i="2" a="1"/>
  <c r="P37" i="2" s="1"/>
  <c r="P38" i="2" a="1"/>
  <c r="P38" i="2" s="1"/>
  <c r="P39" i="2" a="1"/>
  <c r="P39" i="2" s="1"/>
  <c r="P40" i="2" a="1"/>
  <c r="P40" i="2" s="1"/>
  <c r="P41" i="2" a="1"/>
  <c r="P41" i="2" s="1"/>
  <c r="P42" i="2" a="1"/>
  <c r="P42" i="2" s="1"/>
  <c r="P43" i="2" a="1"/>
  <c r="P43" i="2" s="1"/>
  <c r="P44" i="2" a="1"/>
  <c r="P44" i="2" s="1"/>
  <c r="P45" i="2" a="1"/>
  <c r="P45" i="2" s="1"/>
  <c r="P46" i="2" a="1"/>
  <c r="P46" i="2" s="1"/>
  <c r="P47" i="2" a="1"/>
  <c r="P47" i="2" s="1"/>
  <c r="P48" i="2" a="1"/>
  <c r="P48" i="2" s="1"/>
  <c r="P49" i="2" a="1"/>
  <c r="P49" i="2" s="1"/>
  <c r="P50" i="2" a="1"/>
  <c r="P50" i="2" s="1"/>
  <c r="P51" i="2" a="1"/>
  <c r="P51" i="2" s="1"/>
  <c r="P52" i="2" a="1"/>
  <c r="P52" i="2" s="1"/>
  <c r="P53" i="2" a="1"/>
  <c r="P53" i="2" s="1"/>
  <c r="P54" i="2" a="1"/>
  <c r="P54" i="2" s="1"/>
  <c r="P55" i="2" a="1"/>
  <c r="P55" i="2" s="1"/>
  <c r="O17" i="2" a="1"/>
  <c r="O17" i="2" s="1"/>
  <c r="O18" i="2" a="1"/>
  <c r="O18" i="2" s="1"/>
  <c r="O19" i="2" a="1"/>
  <c r="O19" i="2" s="1"/>
  <c r="Q19" i="2" s="1"/>
  <c r="O20" i="2" a="1"/>
  <c r="O20" i="2" s="1"/>
  <c r="O21" i="2" a="1"/>
  <c r="O21" i="2" s="1"/>
  <c r="O22" i="2" a="1"/>
  <c r="O22" i="2" s="1"/>
  <c r="Q22" i="2" s="1"/>
  <c r="O23" i="2" a="1"/>
  <c r="O23" i="2" s="1"/>
  <c r="O24" i="2" a="1"/>
  <c r="O24" i="2" s="1"/>
  <c r="O25" i="2" a="1"/>
  <c r="O25" i="2" s="1"/>
  <c r="O26" i="2" a="1"/>
  <c r="O26" i="2" s="1"/>
  <c r="O27" i="2" a="1"/>
  <c r="O27" i="2" s="1"/>
  <c r="O28" i="2" a="1"/>
  <c r="O28" i="2" s="1"/>
  <c r="Q28" i="2" s="1"/>
  <c r="O29" i="2" a="1"/>
  <c r="O29" i="2" s="1"/>
  <c r="Q29" i="2" s="1"/>
  <c r="O30" i="2" a="1"/>
  <c r="O30" i="2" s="1"/>
  <c r="O31" i="2" a="1"/>
  <c r="O31" i="2" s="1"/>
  <c r="O32" i="2" a="1"/>
  <c r="O32" i="2" s="1"/>
  <c r="O33" i="2" a="1"/>
  <c r="O33" i="2" s="1"/>
  <c r="O34" i="2" a="1"/>
  <c r="O34" i="2" s="1"/>
  <c r="O35" i="2" a="1"/>
  <c r="O35" i="2" s="1"/>
  <c r="O36" i="2" a="1"/>
  <c r="O36" i="2" s="1"/>
  <c r="Q36" i="2" s="1"/>
  <c r="O37" i="2" a="1"/>
  <c r="O37" i="2" s="1"/>
  <c r="Q37" i="2" s="1"/>
  <c r="O38" i="2" a="1"/>
  <c r="O38" i="2" s="1"/>
  <c r="O39" i="2" a="1"/>
  <c r="O39" i="2" s="1"/>
  <c r="O40" i="2" a="1"/>
  <c r="O40" i="2" s="1"/>
  <c r="O41" i="2" a="1"/>
  <c r="O41" i="2" s="1"/>
  <c r="O42" i="2" a="1"/>
  <c r="O42" i="2" s="1"/>
  <c r="O43" i="2" a="1"/>
  <c r="O43" i="2" s="1"/>
  <c r="O44" i="2" a="1"/>
  <c r="O44" i="2" s="1"/>
  <c r="Q44" i="2" s="1"/>
  <c r="O45" i="2" a="1"/>
  <c r="O45" i="2" s="1"/>
  <c r="Q45" i="2" s="1"/>
  <c r="O46" i="2" a="1"/>
  <c r="O46" i="2" s="1"/>
  <c r="O47" i="2" a="1"/>
  <c r="O47" i="2" s="1"/>
  <c r="O48" i="2" a="1"/>
  <c r="O48" i="2" s="1"/>
  <c r="O49" i="2" a="1"/>
  <c r="O49" i="2" s="1"/>
  <c r="Q49" i="2" s="1"/>
  <c r="O50" i="2" a="1"/>
  <c r="O50" i="2" s="1"/>
  <c r="O51" i="2" a="1"/>
  <c r="O51" i="2" s="1"/>
  <c r="O52" i="2" a="1"/>
  <c r="O52" i="2" s="1"/>
  <c r="O53" i="2" a="1"/>
  <c r="O53" i="2" s="1"/>
  <c r="O54" i="2" a="1"/>
  <c r="O54" i="2" s="1"/>
  <c r="O55" i="2" a="1"/>
  <c r="O55" i="2" s="1"/>
  <c r="M17" i="2" a="1"/>
  <c r="M17" i="2" s="1"/>
  <c r="M18" i="2" a="1"/>
  <c r="M18" i="2" s="1"/>
  <c r="M19" i="2" a="1"/>
  <c r="M19" i="2" s="1"/>
  <c r="M20" i="2" a="1"/>
  <c r="M20" i="2" s="1"/>
  <c r="M21" i="2" a="1"/>
  <c r="M21" i="2" s="1"/>
  <c r="M22" i="2" a="1"/>
  <c r="M22" i="2" s="1"/>
  <c r="M23" i="2" a="1"/>
  <c r="M23" i="2" s="1"/>
  <c r="M24" i="2" a="1"/>
  <c r="M24" i="2" s="1"/>
  <c r="M25" i="2" a="1"/>
  <c r="M25" i="2" s="1"/>
  <c r="M26" i="2" a="1"/>
  <c r="M26" i="2" s="1"/>
  <c r="M27" i="2" a="1"/>
  <c r="M27" i="2" s="1"/>
  <c r="M28" i="2" a="1"/>
  <c r="M28" i="2" s="1"/>
  <c r="M29" i="2" a="1"/>
  <c r="M29" i="2" s="1"/>
  <c r="M30" i="2" a="1"/>
  <c r="M30" i="2" s="1"/>
  <c r="M31" i="2" a="1"/>
  <c r="M31" i="2" s="1"/>
  <c r="M32" i="2" a="1"/>
  <c r="M32" i="2" s="1"/>
  <c r="M33" i="2" a="1"/>
  <c r="M33" i="2" s="1"/>
  <c r="M34" i="2" a="1"/>
  <c r="M34" i="2" s="1"/>
  <c r="M35" i="2" a="1"/>
  <c r="M35" i="2" s="1"/>
  <c r="M36" i="2" a="1"/>
  <c r="M36" i="2" s="1"/>
  <c r="M37" i="2" a="1"/>
  <c r="M37" i="2" s="1"/>
  <c r="M38" i="2" a="1"/>
  <c r="M38" i="2" s="1"/>
  <c r="M39" i="2" a="1"/>
  <c r="M39" i="2" s="1"/>
  <c r="M40" i="2" a="1"/>
  <c r="M40" i="2" s="1"/>
  <c r="M41" i="2" a="1"/>
  <c r="M41" i="2" s="1"/>
  <c r="M42" i="2" a="1"/>
  <c r="M42" i="2" s="1"/>
  <c r="M43" i="2" a="1"/>
  <c r="M43" i="2" s="1"/>
  <c r="M44" i="2" a="1"/>
  <c r="M44" i="2" s="1"/>
  <c r="M45" i="2" a="1"/>
  <c r="M45" i="2" s="1"/>
  <c r="M46" i="2" a="1"/>
  <c r="M46" i="2" s="1"/>
  <c r="M47" i="2" a="1"/>
  <c r="M47" i="2" s="1"/>
  <c r="M48" i="2" a="1"/>
  <c r="M48" i="2" s="1"/>
  <c r="M49" i="2" a="1"/>
  <c r="M49" i="2" s="1"/>
  <c r="M50" i="2" a="1"/>
  <c r="M50" i="2" s="1"/>
  <c r="M51" i="2" a="1"/>
  <c r="M51" i="2" s="1"/>
  <c r="M52" i="2" a="1"/>
  <c r="M52" i="2" s="1"/>
  <c r="M53" i="2" a="1"/>
  <c r="M53" i="2" s="1"/>
  <c r="M54" i="2" a="1"/>
  <c r="M54" i="2"/>
  <c r="M55" i="2" a="1"/>
  <c r="M55" i="2" s="1"/>
  <c r="L17" i="2" a="1"/>
  <c r="L17" i="2" s="1"/>
  <c r="L18" i="2" a="1"/>
  <c r="L18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 s="1"/>
  <c r="N24" i="2" s="1"/>
  <c r="L25" i="2" a="1"/>
  <c r="L25" i="2" s="1"/>
  <c r="L26" i="2" a="1"/>
  <c r="L26" i="2" s="1"/>
  <c r="L27" i="2" a="1"/>
  <c r="L27" i="2" s="1"/>
  <c r="L28" i="2" a="1"/>
  <c r="L28" i="2" s="1"/>
  <c r="L29" i="2" a="1"/>
  <c r="L29" i="2" s="1"/>
  <c r="L30" i="2" a="1"/>
  <c r="L30" i="2" s="1"/>
  <c r="N30" i="2" s="1"/>
  <c r="L31" i="2" a="1"/>
  <c r="L31" i="2" s="1"/>
  <c r="L32" i="2" a="1"/>
  <c r="L32" i="2" s="1"/>
  <c r="N32" i="2" s="1"/>
  <c r="L33" i="2" a="1"/>
  <c r="L33" i="2" s="1"/>
  <c r="L34" i="2" a="1"/>
  <c r="L34" i="2" s="1"/>
  <c r="L35" i="2" a="1"/>
  <c r="L35" i="2" s="1"/>
  <c r="L36" i="2" a="1"/>
  <c r="L36" i="2" s="1"/>
  <c r="L37" i="2" a="1"/>
  <c r="L37" i="2" s="1"/>
  <c r="N37" i="2" s="1"/>
  <c r="L38" i="2" a="1"/>
  <c r="L38" i="2" s="1"/>
  <c r="N38" i="2" s="1"/>
  <c r="L39" i="2" a="1"/>
  <c r="L39" i="2" s="1"/>
  <c r="L40" i="2" a="1"/>
  <c r="L40" i="2" s="1"/>
  <c r="N40" i="2" s="1"/>
  <c r="L41" i="2" a="1"/>
  <c r="L41" i="2" s="1"/>
  <c r="L42" i="2" a="1"/>
  <c r="L42" i="2" s="1"/>
  <c r="L43" i="2" a="1"/>
  <c r="L43" i="2" s="1"/>
  <c r="L44" i="2" a="1"/>
  <c r="L44" i="2" s="1"/>
  <c r="L45" i="2" a="1"/>
  <c r="L45" i="2" s="1"/>
  <c r="N45" i="2" s="1"/>
  <c r="L46" i="2" a="1"/>
  <c r="L46" i="2" s="1"/>
  <c r="L47" i="2" a="1"/>
  <c r="L47" i="2"/>
  <c r="L48" i="2" a="1"/>
  <c r="L48" i="2" s="1"/>
  <c r="L49" i="2" a="1"/>
  <c r="L49" i="2" s="1"/>
  <c r="L50" i="2" a="1"/>
  <c r="L50" i="2" s="1"/>
  <c r="L51" i="2" a="1"/>
  <c r="L51" i="2" s="1"/>
  <c r="N51" i="2" s="1"/>
  <c r="L52" i="2" a="1"/>
  <c r="L52" i="2" s="1"/>
  <c r="L53" i="2" a="1"/>
  <c r="L53" i="2" s="1"/>
  <c r="L54" i="2" a="1"/>
  <c r="L54" i="2" s="1"/>
  <c r="L55" i="2" a="1"/>
  <c r="L55" i="2" s="1"/>
  <c r="J17" i="2" a="1"/>
  <c r="J17" i="2" s="1"/>
  <c r="J18" i="2" a="1"/>
  <c r="J18" i="2" s="1"/>
  <c r="J19" i="2" a="1"/>
  <c r="J19" i="2" s="1"/>
  <c r="J20" i="2" a="1"/>
  <c r="J20" i="2" s="1"/>
  <c r="J21" i="2" a="1"/>
  <c r="J21" i="2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1" i="2" a="1"/>
  <c r="J31" i="2" s="1"/>
  <c r="J32" i="2" a="1"/>
  <c r="J32" i="2" s="1"/>
  <c r="J33" i="2" a="1"/>
  <c r="J33" i="2" s="1"/>
  <c r="J34" i="2" a="1"/>
  <c r="J34" i="2" s="1"/>
  <c r="J35" i="2" a="1"/>
  <c r="J35" i="2" s="1"/>
  <c r="J36" i="2" a="1"/>
  <c r="J36" i="2" s="1"/>
  <c r="J37" i="2" a="1"/>
  <c r="J37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 s="1"/>
  <c r="J46" i="2" a="1"/>
  <c r="J46" i="2" s="1"/>
  <c r="J47" i="2" a="1"/>
  <c r="J47" i="2" s="1"/>
  <c r="J48" i="2" a="1"/>
  <c r="J48" i="2" s="1"/>
  <c r="J49" i="2" a="1"/>
  <c r="J49" i="2" s="1"/>
  <c r="J50" i="2" a="1"/>
  <c r="J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I17" i="2" a="1"/>
  <c r="I17" i="2" s="1"/>
  <c r="I18" i="2" a="1"/>
  <c r="I18" i="2" s="1"/>
  <c r="K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K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K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K38" i="2" s="1"/>
  <c r="I39" i="2" a="1"/>
  <c r="I39" i="2" s="1"/>
  <c r="I40" i="2" a="1"/>
  <c r="I40" i="2" s="1"/>
  <c r="K40" i="2" s="1"/>
  <c r="I41" i="2" a="1"/>
  <c r="I41" i="2" s="1"/>
  <c r="K41" i="2" s="1"/>
  <c r="I42" i="2" a="1"/>
  <c r="I42" i="2" s="1"/>
  <c r="I43" i="2" a="1"/>
  <c r="I43" i="2" s="1"/>
  <c r="I44" i="2" a="1"/>
  <c r="I44" i="2" s="1"/>
  <c r="K44" i="2" s="1"/>
  <c r="I45" i="2" a="1"/>
  <c r="I45" i="2" s="1"/>
  <c r="I46" i="2" a="1"/>
  <c r="I46" i="2" s="1"/>
  <c r="I47" i="2" a="1"/>
  <c r="I47" i="2" s="1"/>
  <c r="K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K52" i="2" s="1"/>
  <c r="I53" i="2" a="1"/>
  <c r="I53" i="2" s="1"/>
  <c r="I54" i="2" a="1"/>
  <c r="I54" i="2" s="1"/>
  <c r="I55" i="2" a="1"/>
  <c r="I55" i="2" s="1"/>
  <c r="K55" i="2" s="1"/>
  <c r="AD15" i="2" a="1"/>
  <c r="AD15" i="2" s="1"/>
  <c r="Z15" i="2" a="1"/>
  <c r="Z15" i="2" s="1"/>
  <c r="V15" i="2" a="1"/>
  <c r="V15" i="2" s="1"/>
  <c r="F50" i="2" a="1"/>
  <c r="F50" i="2" s="1"/>
  <c r="F51" i="2" a="1"/>
  <c r="F51" i="2" s="1"/>
  <c r="F52" i="2" a="1"/>
  <c r="F52" i="2" s="1"/>
  <c r="F53" i="2" a="1"/>
  <c r="F53" i="2" s="1"/>
  <c r="F54" i="2" a="1"/>
  <c r="F54" i="2" s="1"/>
  <c r="F55" i="2" a="1"/>
  <c r="F55" i="2" s="1"/>
  <c r="N41" i="2" l="1"/>
  <c r="N33" i="2"/>
  <c r="N25" i="2"/>
  <c r="Q50" i="2"/>
  <c r="Q34" i="2"/>
  <c r="K35" i="2"/>
  <c r="K49" i="2"/>
  <c r="N42" i="2"/>
  <c r="N34" i="2"/>
  <c r="Q46" i="2"/>
  <c r="Q25" i="2"/>
  <c r="N31" i="2"/>
  <c r="N48" i="2"/>
  <c r="N18" i="2"/>
  <c r="K50" i="2"/>
  <c r="N44" i="2"/>
  <c r="N47" i="2"/>
  <c r="Q35" i="2"/>
  <c r="Q21" i="2"/>
  <c r="Q53" i="2"/>
  <c r="K20" i="2"/>
  <c r="Q52" i="2"/>
  <c r="Q38" i="2"/>
  <c r="K19" i="2"/>
  <c r="N19" i="2"/>
  <c r="Q33" i="2"/>
  <c r="Q26" i="2"/>
  <c r="K33" i="2"/>
  <c r="N55" i="2"/>
  <c r="Q48" i="2"/>
  <c r="Q40" i="2"/>
  <c r="K54" i="2"/>
  <c r="K39" i="2"/>
  <c r="Q47" i="2"/>
  <c r="K26" i="2"/>
  <c r="K46" i="2"/>
  <c r="K17" i="2"/>
  <c r="K53" i="2"/>
  <c r="K45" i="2"/>
  <c r="N50" i="2"/>
  <c r="K27" i="2"/>
  <c r="K51" i="2"/>
  <c r="K43" i="2"/>
  <c r="K22" i="2"/>
  <c r="K28" i="2"/>
  <c r="N53" i="2"/>
  <c r="N39" i="2"/>
  <c r="Q51" i="2"/>
  <c r="Q41" i="2"/>
  <c r="N29" i="2"/>
  <c r="N21" i="2"/>
  <c r="K29" i="2"/>
  <c r="Q30" i="2"/>
  <c r="K42" i="2"/>
  <c r="K48" i="2"/>
  <c r="K34" i="2"/>
  <c r="N52" i="2"/>
  <c r="N46" i="2"/>
  <c r="N17" i="2"/>
  <c r="N23" i="2"/>
  <c r="Q43" i="2"/>
  <c r="Q54" i="2"/>
  <c r="N36" i="2"/>
  <c r="N28" i="2"/>
  <c r="K24" i="2"/>
  <c r="N49" i="2"/>
  <c r="N27" i="2"/>
  <c r="N20" i="2"/>
  <c r="Q32" i="2"/>
  <c r="N22" i="2"/>
  <c r="K30" i="2"/>
  <c r="K23" i="2"/>
  <c r="N26" i="2"/>
  <c r="Q24" i="2"/>
  <c r="N35" i="2"/>
  <c r="K36" i="2"/>
  <c r="Q17" i="2"/>
  <c r="Q20" i="2"/>
  <c r="AG16" i="2"/>
  <c r="AC16" i="2"/>
  <c r="K16" i="2"/>
  <c r="N16" i="2"/>
  <c r="Q16" i="2"/>
  <c r="Y15" i="2"/>
  <c r="AC15" i="2"/>
  <c r="AG15" i="2"/>
  <c r="Y16" i="2"/>
  <c r="H16" i="2"/>
  <c r="U16" i="2"/>
  <c r="N54" i="2"/>
  <c r="K37" i="2"/>
  <c r="Q39" i="2"/>
  <c r="Y42" i="2"/>
  <c r="AG25" i="2"/>
  <c r="AG40" i="2"/>
  <c r="Q31" i="2"/>
  <c r="Q18" i="2"/>
  <c r="AC51" i="2"/>
  <c r="AG53" i="2"/>
  <c r="AG17" i="2"/>
  <c r="Q23" i="2"/>
  <c r="Y37" i="2"/>
  <c r="K31" i="2"/>
  <c r="K21" i="2"/>
  <c r="N43" i="2"/>
  <c r="Q55" i="2"/>
  <c r="Q42" i="2"/>
  <c r="Q27" i="2"/>
  <c r="Y52" i="2"/>
  <c r="AG47" i="2"/>
  <c r="AC47" i="2"/>
  <c r="U46" i="2"/>
  <c r="AC44" i="2"/>
  <c r="Y40" i="2"/>
  <c r="AG38" i="2"/>
  <c r="Y35" i="2"/>
  <c r="AG31" i="2"/>
  <c r="AC31" i="2"/>
  <c r="U30" i="2"/>
  <c r="AC28" i="2"/>
  <c r="Y26" i="2"/>
  <c r="U24" i="2"/>
  <c r="AG22" i="2"/>
  <c r="AC21" i="2"/>
  <c r="AG45" i="2"/>
  <c r="Y38" i="2"/>
  <c r="AG29" i="2"/>
  <c r="Y21" i="2"/>
  <c r="AG43" i="2"/>
  <c r="Y36" i="2"/>
  <c r="AG27" i="2"/>
  <c r="Y22" i="2"/>
  <c r="U15" i="2"/>
  <c r="Y50" i="2"/>
  <c r="Y45" i="2"/>
  <c r="AG41" i="2"/>
  <c r="AC41" i="2"/>
  <c r="Y34" i="2"/>
  <c r="AG32" i="2"/>
  <c r="Y29" i="2"/>
  <c r="Y48" i="2"/>
  <c r="AG46" i="2"/>
  <c r="Y43" i="2"/>
  <c r="AG39" i="2"/>
  <c r="AC39" i="2"/>
  <c r="Y32" i="2"/>
  <c r="AG30" i="2"/>
  <c r="Y17" i="2"/>
  <c r="AG55" i="2"/>
  <c r="Y54" i="2"/>
  <c r="Y46" i="2"/>
  <c r="AG44" i="2"/>
  <c r="Y41" i="2"/>
  <c r="AG37" i="2"/>
  <c r="AC37" i="2"/>
  <c r="U37" i="2"/>
  <c r="U36" i="2"/>
  <c r="Y30" i="2"/>
  <c r="AG28" i="2"/>
  <c r="Y24" i="2"/>
  <c r="U22" i="2"/>
  <c r="AC19" i="2"/>
  <c r="U55" i="2"/>
  <c r="AC54" i="2"/>
  <c r="AC48" i="2"/>
  <c r="AG42" i="2"/>
  <c r="Y39" i="2"/>
  <c r="AC35" i="2"/>
  <c r="U34" i="2"/>
  <c r="AC32" i="2"/>
  <c r="AG26" i="2"/>
  <c r="AC25" i="2"/>
  <c r="AC18" i="2"/>
  <c r="Y55" i="2"/>
  <c r="U54" i="2"/>
  <c r="Y51" i="2"/>
  <c r="AC49" i="2"/>
  <c r="U49" i="2"/>
  <c r="U48" i="2"/>
  <c r="AC46" i="2"/>
  <c r="U33" i="2"/>
  <c r="U32" i="2"/>
  <c r="AC30" i="2"/>
  <c r="U25" i="2"/>
  <c r="AC24" i="2"/>
  <c r="Y23" i="2"/>
  <c r="Y19" i="2"/>
  <c r="U18" i="2"/>
  <c r="U47" i="2"/>
  <c r="U31" i="2"/>
  <c r="AC53" i="2"/>
  <c r="U53" i="2"/>
  <c r="AC52" i="2"/>
  <c r="AG50" i="2"/>
  <c r="Y49" i="2"/>
  <c r="AC45" i="2"/>
  <c r="U45" i="2"/>
  <c r="U44" i="2"/>
  <c r="AC42" i="2"/>
  <c r="AG36" i="2"/>
  <c r="Y33" i="2"/>
  <c r="AC29" i="2"/>
  <c r="U29" i="2"/>
  <c r="U28" i="2"/>
  <c r="U21" i="2"/>
  <c r="AC20" i="2"/>
  <c r="U52" i="2"/>
  <c r="Y47" i="2"/>
  <c r="AC43" i="2"/>
  <c r="U43" i="2"/>
  <c r="U42" i="2"/>
  <c r="AC40" i="2"/>
  <c r="AG34" i="2"/>
  <c r="Y31" i="2"/>
  <c r="AC27" i="2"/>
  <c r="U27" i="2"/>
  <c r="AC26" i="2"/>
  <c r="Y25" i="2"/>
  <c r="U20" i="2"/>
  <c r="AG18" i="2"/>
  <c r="AC17" i="2"/>
  <c r="Y53" i="2"/>
  <c r="AG48" i="2"/>
  <c r="U41" i="2"/>
  <c r="U40" i="2"/>
  <c r="AC38" i="2"/>
  <c r="U26" i="2"/>
  <c r="AG24" i="2"/>
  <c r="AC23" i="2"/>
  <c r="AI23" i="2" s="1"/>
  <c r="U17" i="2"/>
  <c r="AC50" i="2"/>
  <c r="AI15" i="2" l="1"/>
  <c r="AI44" i="2"/>
  <c r="AI32" i="2"/>
  <c r="AI21" i="2"/>
  <c r="AI28" i="2"/>
  <c r="AI26" i="2"/>
  <c r="AI43" i="2"/>
  <c r="AI19" i="2"/>
  <c r="AI45" i="2"/>
  <c r="AI41" i="2"/>
  <c r="AI51" i="2"/>
  <c r="AH16" i="2"/>
  <c r="AI46" i="2"/>
  <c r="AI37" i="2"/>
  <c r="AI30" i="2"/>
  <c r="AI39" i="2"/>
  <c r="AI16" i="2"/>
  <c r="AI36" i="2"/>
  <c r="AI35" i="2"/>
  <c r="AI22" i="2"/>
  <c r="AI38" i="2"/>
  <c r="AI33" i="2"/>
  <c r="AI47" i="2"/>
  <c r="AI20" i="2"/>
  <c r="AI29" i="2"/>
  <c r="AI42" i="2"/>
  <c r="AI50" i="2"/>
  <c r="AI27" i="2"/>
  <c r="AI53" i="2"/>
  <c r="AI24" i="2"/>
  <c r="AI34" i="2"/>
  <c r="AI55" i="2"/>
  <c r="AI52" i="2"/>
  <c r="AI25" i="2"/>
  <c r="AI18" i="2"/>
  <c r="AI48" i="2"/>
  <c r="AI40" i="2"/>
  <c r="AI49" i="2"/>
  <c r="AI17" i="2"/>
  <c r="AI31" i="2"/>
  <c r="AI54" i="2"/>
  <c r="P15" i="2" a="1"/>
  <c r="P15" i="2" s="1"/>
  <c r="O15" i="2" a="1"/>
  <c r="O15" i="2" s="1"/>
  <c r="M15" i="2" a="1"/>
  <c r="M15" i="2" s="1"/>
  <c r="L15" i="2" a="1"/>
  <c r="L15" i="2" s="1"/>
  <c r="J15" i="2" a="1"/>
  <c r="J15" i="2" s="1"/>
  <c r="I15" i="2" a="1"/>
  <c r="I15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H50" i="2" s="1"/>
  <c r="AH50" i="2" s="1"/>
  <c r="G51" i="2" a="1"/>
  <c r="G51" i="2" s="1"/>
  <c r="H51" i="2" s="1"/>
  <c r="AH51" i="2" s="1"/>
  <c r="G52" i="2" a="1"/>
  <c r="G52" i="2" s="1"/>
  <c r="H52" i="2" s="1"/>
  <c r="AH52" i="2" s="1"/>
  <c r="G53" i="2" a="1"/>
  <c r="G53" i="2" s="1"/>
  <c r="H53" i="2" s="1"/>
  <c r="AH53" i="2" s="1"/>
  <c r="G54" i="2" a="1"/>
  <c r="G54" i="2" s="1"/>
  <c r="H54" i="2" s="1"/>
  <c r="AH54" i="2" s="1"/>
  <c r="G55" i="2" a="1"/>
  <c r="G55" i="2" s="1"/>
  <c r="H55" i="2" s="1"/>
  <c r="AH55" i="2" s="1"/>
  <c r="G15" i="2" a="1"/>
  <c r="G15" i="2" s="1"/>
  <c r="F17" i="2" a="1"/>
  <c r="F17" i="2" s="1"/>
  <c r="F18" i="2" a="1"/>
  <c r="F18" i="2" s="1"/>
  <c r="H18" i="2" s="1"/>
  <c r="AH18" i="2" s="1"/>
  <c r="F19" i="2" a="1"/>
  <c r="F19" i="2" s="1"/>
  <c r="F20" i="2" a="1"/>
  <c r="F20" i="2" s="1"/>
  <c r="H20" i="2" s="1"/>
  <c r="AH20" i="2" s="1"/>
  <c r="F21" i="2" a="1"/>
  <c r="F21" i="2" s="1"/>
  <c r="F22" i="2" a="1"/>
  <c r="F22" i="2" s="1"/>
  <c r="H22" i="2" s="1"/>
  <c r="AH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H27" i="2" s="1"/>
  <c r="AH27" i="2" s="1"/>
  <c r="F28" i="2" a="1"/>
  <c r="F28" i="2" s="1"/>
  <c r="H28" i="2" s="1"/>
  <c r="AH28" i="2" s="1"/>
  <c r="AJ28" i="2" s="1"/>
  <c r="AK28" i="2" s="1" a="1"/>
  <c r="AK28" i="2" s="1"/>
  <c r="AL28" i="2" s="1"/>
  <c r="F29" i="2" a="1"/>
  <c r="F29" i="2" s="1"/>
  <c r="H29" i="2" s="1"/>
  <c r="AH29" i="2" s="1"/>
  <c r="F30" i="2" a="1"/>
  <c r="F30" i="2" s="1"/>
  <c r="H30" i="2" s="1"/>
  <c r="AH30" i="2" s="1"/>
  <c r="F31" i="2" a="1"/>
  <c r="F31" i="2" s="1"/>
  <c r="F32" i="2" a="1"/>
  <c r="F32" i="2" s="1"/>
  <c r="H32" i="2" s="1"/>
  <c r="AH32" i="2" s="1"/>
  <c r="AJ32" i="2" s="1"/>
  <c r="AK32" i="2" s="1" a="1"/>
  <c r="AK32" i="2" s="1"/>
  <c r="AL32" i="2" s="1"/>
  <c r="F33" i="2" a="1"/>
  <c r="F33" i="2" s="1"/>
  <c r="H33" i="2" s="1"/>
  <c r="AH33" i="2" s="1"/>
  <c r="F34" i="2" a="1"/>
  <c r="F34" i="2" s="1"/>
  <c r="H34" i="2" s="1"/>
  <c r="AH34" i="2" s="1"/>
  <c r="F35" i="2" a="1"/>
  <c r="F35" i="2" s="1"/>
  <c r="F36" i="2" a="1"/>
  <c r="F36" i="2" s="1"/>
  <c r="H36" i="2" s="1"/>
  <c r="AH36" i="2" s="1"/>
  <c r="F37" i="2" a="1"/>
  <c r="F37" i="2" s="1"/>
  <c r="H37" i="2" s="1"/>
  <c r="AH37" i="2" s="1"/>
  <c r="F38" i="2" a="1"/>
  <c r="F38" i="2" s="1"/>
  <c r="F39" i="2" a="1"/>
  <c r="F39" i="2" s="1"/>
  <c r="F40" i="2" a="1"/>
  <c r="F40" i="2" s="1"/>
  <c r="F41" i="2" a="1"/>
  <c r="F41" i="2" s="1"/>
  <c r="H41" i="2" s="1"/>
  <c r="AH41" i="2" s="1"/>
  <c r="F42" i="2" a="1"/>
  <c r="F42" i="2" s="1"/>
  <c r="H42" i="2" s="1"/>
  <c r="AH42" i="2" s="1"/>
  <c r="F43" i="2" a="1"/>
  <c r="F43" i="2" s="1"/>
  <c r="F44" i="2" a="1"/>
  <c r="F44" i="2" s="1"/>
  <c r="H44" i="2" s="1"/>
  <c r="AH44" i="2" s="1"/>
  <c r="AJ44" i="2" s="1"/>
  <c r="AK44" i="2" s="1" a="1"/>
  <c r="AK44" i="2" s="1"/>
  <c r="AL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H49" i="2" s="1"/>
  <c r="AH49" i="2" s="1"/>
  <c r="F15" i="2" a="1"/>
  <c r="F15" i="2" s="1"/>
  <c r="H48" i="2" l="1"/>
  <c r="AH48" i="2" s="1"/>
  <c r="AJ48" i="2" s="1"/>
  <c r="AK48" i="2" s="1" a="1"/>
  <c r="AK48" i="2" s="1"/>
  <c r="AL48" i="2" s="1"/>
  <c r="H15" i="2"/>
  <c r="N15" i="2"/>
  <c r="H38" i="2"/>
  <c r="AH38" i="2" s="1"/>
  <c r="H17" i="2"/>
  <c r="AH17" i="2" s="1"/>
  <c r="H46" i="2"/>
  <c r="AH46" i="2" s="1"/>
  <c r="H35" i="2"/>
  <c r="AH35" i="2" s="1"/>
  <c r="H26" i="2"/>
  <c r="AH26" i="2" s="1"/>
  <c r="AJ26" i="2" s="1"/>
  <c r="AK26" i="2" s="1" a="1"/>
  <c r="AK26" i="2" s="1"/>
  <c r="AL26" i="2" s="1"/>
  <c r="AM26" i="2" s="1"/>
  <c r="H45" i="2"/>
  <c r="AH45" i="2" s="1"/>
  <c r="H43" i="2"/>
  <c r="AH43" i="2" s="1"/>
  <c r="AJ43" i="2" s="1"/>
  <c r="H24" i="2"/>
  <c r="AH24" i="2" s="1"/>
  <c r="H40" i="2"/>
  <c r="AH40" i="2" s="1"/>
  <c r="AJ45" i="2"/>
  <c r="AJ36" i="2"/>
  <c r="AK36" i="2" s="1" a="1"/>
  <c r="AK36" i="2" s="1"/>
  <c r="AL36" i="2" s="1"/>
  <c r="AM36" i="2" s="1"/>
  <c r="AJ30" i="2"/>
  <c r="AK30" i="2" s="1" a="1"/>
  <c r="AK30" i="2" s="1"/>
  <c r="AL30" i="2" s="1"/>
  <c r="AJ24" i="2"/>
  <c r="AK24" i="2" s="1" a="1"/>
  <c r="AK24" i="2" s="1"/>
  <c r="AL24" i="2" s="1"/>
  <c r="AM24" i="2" s="1"/>
  <c r="AJ18" i="2"/>
  <c r="AK18" i="2" s="1" a="1"/>
  <c r="AK18" i="2" s="1"/>
  <c r="AL18" i="2" s="1"/>
  <c r="AJ51" i="2"/>
  <c r="AJ50" i="2"/>
  <c r="AK50" i="2" s="1" a="1"/>
  <c r="AK50" i="2" s="1"/>
  <c r="AL50" i="2" s="1"/>
  <c r="AJ41" i="2"/>
  <c r="AJ54" i="2"/>
  <c r="AJ55" i="2"/>
  <c r="AK55" i="2" s="1" a="1"/>
  <c r="AK55" i="2" s="1"/>
  <c r="AL55" i="2" s="1"/>
  <c r="AM55" i="2" s="1"/>
  <c r="AJ38" i="2"/>
  <c r="AJ20" i="2"/>
  <c r="AK20" i="2" s="1" a="1"/>
  <c r="AK20" i="2" s="1"/>
  <c r="AL20" i="2" s="1"/>
  <c r="AM20" i="2" s="1"/>
  <c r="AJ46" i="2"/>
  <c r="AK46" i="2" s="1" a="1"/>
  <c r="AK46" i="2" s="1"/>
  <c r="AL46" i="2" s="1"/>
  <c r="AJ37" i="2"/>
  <c r="AJ53" i="2"/>
  <c r="AK53" i="2" s="1" a="1"/>
  <c r="AK53" i="2" s="1"/>
  <c r="AL53" i="2" s="1"/>
  <c r="AM53" i="2" s="1"/>
  <c r="AJ52" i="2"/>
  <c r="AK52" i="2" s="1" a="1"/>
  <c r="AK52" i="2" s="1"/>
  <c r="AL52" i="2" s="1"/>
  <c r="AJ35" i="2"/>
  <c r="AJ42" i="2"/>
  <c r="AK42" i="2" s="1" a="1"/>
  <c r="AK42" i="2" s="1"/>
  <c r="AL42" i="2" s="1"/>
  <c r="AJ49" i="2"/>
  <c r="AJ34" i="2"/>
  <c r="AK34" i="2" s="1" a="1"/>
  <c r="AK34" i="2" s="1"/>
  <c r="AL34" i="2" s="1"/>
  <c r="AM34" i="2" s="1"/>
  <c r="AJ29" i="2"/>
  <c r="AK29" i="2" s="1" a="1"/>
  <c r="AK29" i="2" s="1"/>
  <c r="AL29" i="2" s="1"/>
  <c r="AM29" i="2" s="1"/>
  <c r="AJ17" i="2"/>
  <c r="AJ40" i="2"/>
  <c r="AJ22" i="2"/>
  <c r="AK22" i="2" s="1" a="1"/>
  <c r="AK22" i="2" s="1"/>
  <c r="AL22" i="2" s="1"/>
  <c r="AJ33" i="2"/>
  <c r="AK33" i="2" s="1" a="1"/>
  <c r="AK33" i="2" s="1"/>
  <c r="AL33" i="2" s="1"/>
  <c r="AJ27" i="2"/>
  <c r="AK27" i="2" s="1" a="1"/>
  <c r="AK27" i="2" s="1"/>
  <c r="AL27" i="2" s="1"/>
  <c r="AM42" i="2"/>
  <c r="AJ16" i="2"/>
  <c r="AM32" i="2"/>
  <c r="H21" i="2"/>
  <c r="AH21" i="2" s="1"/>
  <c r="AJ21" i="2" s="1"/>
  <c r="AK21" i="2" s="1" a="1"/>
  <c r="AK21" i="2" s="1"/>
  <c r="AL21" i="2" s="1"/>
  <c r="AM50" i="2"/>
  <c r="Q15" i="2"/>
  <c r="AM44" i="2"/>
  <c r="AM30" i="2"/>
  <c r="H25" i="2"/>
  <c r="AH25" i="2" s="1"/>
  <c r="AJ25" i="2" s="1"/>
  <c r="AK25" i="2" s="1" a="1"/>
  <c r="AK25" i="2" s="1"/>
  <c r="AL25" i="2" s="1"/>
  <c r="H19" i="2"/>
  <c r="AH19" i="2" s="1"/>
  <c r="AJ19" i="2" s="1"/>
  <c r="AK19" i="2" s="1" a="1"/>
  <c r="AK19" i="2" s="1"/>
  <c r="AL19" i="2" s="1"/>
  <c r="AM48" i="2"/>
  <c r="H31" i="2"/>
  <c r="AH31" i="2" s="1"/>
  <c r="AJ31" i="2" s="1"/>
  <c r="H47" i="2"/>
  <c r="AH47" i="2" s="1"/>
  <c r="AJ47" i="2" s="1"/>
  <c r="AK47" i="2" s="1" a="1"/>
  <c r="AK47" i="2" s="1"/>
  <c r="AL47" i="2" s="1"/>
  <c r="H23" i="2"/>
  <c r="AH23" i="2" s="1"/>
  <c r="AJ23" i="2" s="1"/>
  <c r="AM18" i="2"/>
  <c r="AM46" i="2"/>
  <c r="H39" i="2"/>
  <c r="AH39" i="2" s="1"/>
  <c r="AJ39" i="2" s="1"/>
  <c r="AM28" i="2"/>
  <c r="K15" i="2"/>
  <c r="AK16" i="2" l="1" a="1"/>
  <c r="AK16" i="2" s="1"/>
  <c r="AL16" i="2" s="1"/>
  <c r="AM16" i="2" s="1"/>
  <c r="AK39" i="2" a="1"/>
  <c r="AK39" i="2" s="1"/>
  <c r="AL39" i="2" s="1"/>
  <c r="AM39" i="2" s="1"/>
  <c r="AK23" i="2" a="1"/>
  <c r="AK23" i="2" s="1"/>
  <c r="AL23" i="2" s="1"/>
  <c r="AM23" i="2" s="1"/>
  <c r="AK31" i="2" a="1"/>
  <c r="AK31" i="2" s="1"/>
  <c r="AL31" i="2" s="1"/>
  <c r="AM31" i="2" s="1"/>
  <c r="AK40" i="2" a="1"/>
  <c r="AK40" i="2" s="1"/>
  <c r="AL40" i="2" s="1"/>
  <c r="AM40" i="2" s="1"/>
  <c r="AK17" i="2" a="1"/>
  <c r="AK17" i="2" s="1"/>
  <c r="AL17" i="2" s="1"/>
  <c r="AM17" i="2" s="1"/>
  <c r="AK49" i="2" a="1"/>
  <c r="AK49" i="2" s="1"/>
  <c r="AL49" i="2" s="1"/>
  <c r="AM49" i="2" s="1"/>
  <c r="AK35" i="2" a="1"/>
  <c r="AK35" i="2" s="1"/>
  <c r="AL35" i="2" s="1"/>
  <c r="AM35" i="2" s="1"/>
  <c r="AK37" i="2" a="1"/>
  <c r="AK37" i="2" s="1"/>
  <c r="AL37" i="2" s="1"/>
  <c r="AM37" i="2" s="1"/>
  <c r="AK38" i="2" a="1"/>
  <c r="AK38" i="2" s="1"/>
  <c r="AL38" i="2" s="1"/>
  <c r="AM38" i="2" s="1"/>
  <c r="AK54" i="2" a="1"/>
  <c r="AK54" i="2" s="1"/>
  <c r="AL54" i="2" s="1"/>
  <c r="AM54" i="2" s="1"/>
  <c r="AK41" i="2" a="1"/>
  <c r="AK41" i="2" s="1"/>
  <c r="AL41" i="2" s="1"/>
  <c r="AM41" i="2" s="1"/>
  <c r="AK51" i="2" a="1"/>
  <c r="AK51" i="2" s="1"/>
  <c r="AL51" i="2" s="1"/>
  <c r="AM51" i="2" s="1"/>
  <c r="AK45" i="2" a="1"/>
  <c r="AK45" i="2" s="1"/>
  <c r="AL45" i="2" s="1"/>
  <c r="AM45" i="2" s="1"/>
  <c r="AK43" i="2" a="1"/>
  <c r="AK43" i="2" s="1"/>
  <c r="AL43" i="2" s="1"/>
  <c r="AM43" i="2" s="1"/>
  <c r="AM27" i="2"/>
  <c r="AM52" i="2"/>
  <c r="AM22" i="2"/>
  <c r="AM33" i="2"/>
  <c r="AH15" i="2"/>
  <c r="AJ15" i="2" s="1"/>
  <c r="AK15" i="2" s="1" a="1"/>
  <c r="AK15" i="2" s="1"/>
  <c r="AM21" i="2"/>
  <c r="AM25" i="2"/>
  <c r="AM47" i="2"/>
  <c r="AM19" i="2"/>
  <c r="AL15" i="2" l="1"/>
  <c r="AM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<sst xmlns="http://schemas.openxmlformats.org/spreadsheetml/2006/main" count="1178" uniqueCount="179">
  <si>
    <t xml:space="preserve">Reference: M.-C. Lambert, C.-H. Ung, and F. Raulier 2005. Canadian national biomass equations. Can. J. For. Res 35: 1996-2018. </t>
  </si>
  <si>
    <t>Reference: Ung, C.-H.; Bernier, P.; Guo, X.-J. 2008. Canadian national biomass equations: new parameter estimates that include British Columbia data. Can. J. For. Res 38:1123-2232.</t>
  </si>
  <si>
    <t>Parameters for estimating biomass (Kg, Biomass_kg) at the tree scale from DBH (cm, D_cm)</t>
  </si>
  <si>
    <t>Biomass_kg = a * (D_cm^b) or Biomass_kg = a*(DBH^b)*(Height^c)</t>
  </si>
  <si>
    <t>dbh only</t>
  </si>
  <si>
    <t>dbh+height</t>
  </si>
  <si>
    <t>Species_en</t>
  </si>
  <si>
    <t>Essence_fr</t>
  </si>
  <si>
    <t>Component_en</t>
  </si>
  <si>
    <t>Component_fr</t>
  </si>
  <si>
    <t>a</t>
  </si>
  <si>
    <t>b</t>
  </si>
  <si>
    <t>c</t>
  </si>
  <si>
    <t>Reference</t>
  </si>
  <si>
    <t>Tree type (added by Cathal for BGB)</t>
  </si>
  <si>
    <t>Deciduous</t>
  </si>
  <si>
    <t>Feuillus</t>
  </si>
  <si>
    <t>Bark</t>
  </si>
  <si>
    <t>Écorce</t>
  </si>
  <si>
    <t>Ung 2008</t>
  </si>
  <si>
    <t>Branches</t>
  </si>
  <si>
    <t>Branche</t>
  </si>
  <si>
    <t>Foliage</t>
  </si>
  <si>
    <t>Feuillage</t>
  </si>
  <si>
    <t>Wood</t>
  </si>
  <si>
    <t>Bois</t>
  </si>
  <si>
    <t>Conifers</t>
  </si>
  <si>
    <t>Conifères</t>
  </si>
  <si>
    <t>All</t>
  </si>
  <si>
    <t>Tous</t>
  </si>
  <si>
    <t>NA</t>
  </si>
  <si>
    <t>Balsam fir</t>
  </si>
  <si>
    <t>Sapin baumier</t>
  </si>
  <si>
    <t>Lambert 2005</t>
  </si>
  <si>
    <t>Balsam poplar</t>
  </si>
  <si>
    <t>Peuplier baumier</t>
  </si>
  <si>
    <t>Basswood</t>
  </si>
  <si>
    <t>Tilleul d'Amérique</t>
  </si>
  <si>
    <t>American beech</t>
  </si>
  <si>
    <t>Hêtre à grandes feuilles</t>
  </si>
  <si>
    <t>Black ash</t>
  </si>
  <si>
    <t>Frêne noir</t>
  </si>
  <si>
    <t>Black cherry</t>
  </si>
  <si>
    <t>Cerisier noir</t>
  </si>
  <si>
    <t>Black spruce</t>
  </si>
  <si>
    <t>Épinette noire</t>
  </si>
  <si>
    <t>Douglas fir</t>
  </si>
  <si>
    <t>Douglas</t>
  </si>
  <si>
    <t>Eastern hemlock</t>
  </si>
  <si>
    <t>Pruche du Canada</t>
  </si>
  <si>
    <t>Eastern white cedar</t>
  </si>
  <si>
    <t>Thuya occidental</t>
  </si>
  <si>
    <t>Eastern white pine</t>
  </si>
  <si>
    <t>Pin blanc</t>
  </si>
  <si>
    <t xml:space="preserve">Engelmann spruce </t>
  </si>
  <si>
    <t>Épinette d'Engelmann</t>
  </si>
  <si>
    <t>Grey birch</t>
  </si>
  <si>
    <t>Bouleau gris</t>
  </si>
  <si>
    <t>Hickory</t>
  </si>
  <si>
    <t>Caryer</t>
  </si>
  <si>
    <t>Hop-Hornbeam</t>
  </si>
  <si>
    <t>Ostryer de Virginie</t>
  </si>
  <si>
    <t>Jack pine</t>
  </si>
  <si>
    <t>Pin gris</t>
  </si>
  <si>
    <t>Largetooth aspen</t>
  </si>
  <si>
    <t>Peuplier à grandes dents</t>
  </si>
  <si>
    <t>Lodgepole pine</t>
  </si>
  <si>
    <t>Pin tordu latifolié</t>
  </si>
  <si>
    <t xml:space="preserve">Pacific silver fir </t>
  </si>
  <si>
    <t>Sapin gracieux</t>
  </si>
  <si>
    <t>Red alder and Black cottonwood</t>
  </si>
  <si>
    <t>Aulne rouge et Peuplier de l'Ouest</t>
  </si>
  <si>
    <t>Red ash</t>
  </si>
  <si>
    <t>Frêne rouge</t>
  </si>
  <si>
    <t>Red Maple</t>
  </si>
  <si>
    <t>Érable rouge</t>
  </si>
  <si>
    <t>Red oak</t>
  </si>
  <si>
    <t>Chêne rouge</t>
  </si>
  <si>
    <t>Red pine</t>
  </si>
  <si>
    <t>Pin rouge</t>
  </si>
  <si>
    <t>Red spruce</t>
  </si>
  <si>
    <t>Épinette rouge</t>
  </si>
  <si>
    <t>Silver maple</t>
  </si>
  <si>
    <t>Érable à grandes feuilles</t>
  </si>
  <si>
    <t xml:space="preserve">Sitka spruce </t>
  </si>
  <si>
    <t>Épinette de Sitka</t>
  </si>
  <si>
    <t xml:space="preserve">Subalpine fir </t>
  </si>
  <si>
    <t>Sapin subalpin</t>
  </si>
  <si>
    <t>Sugar maple</t>
  </si>
  <si>
    <t>Érable à sucre</t>
  </si>
  <si>
    <t>Tamarack larch</t>
  </si>
  <si>
    <t>Mélèze laricin</t>
  </si>
  <si>
    <t>Trembling aspen</t>
  </si>
  <si>
    <t>Peuplier faux-tremble</t>
  </si>
  <si>
    <t xml:space="preserve">Western hemlock </t>
  </si>
  <si>
    <t>Pruche de l'Ouest</t>
  </si>
  <si>
    <t>Western red cedar</t>
  </si>
  <si>
    <t>Thuya géant</t>
  </si>
  <si>
    <t>White ash</t>
  </si>
  <si>
    <t>Frêne blanc</t>
  </si>
  <si>
    <t>White birch</t>
  </si>
  <si>
    <t>Bouleau blanc</t>
  </si>
  <si>
    <t>White elm</t>
  </si>
  <si>
    <t>Orme blanc</t>
  </si>
  <si>
    <t>White oak</t>
  </si>
  <si>
    <t>Chêne blanc</t>
  </si>
  <si>
    <t>White spruce</t>
  </si>
  <si>
    <t>Épinette blanche</t>
  </si>
  <si>
    <t>Yellow birch</t>
  </si>
  <si>
    <t>Bouleau jaune</t>
  </si>
  <si>
    <t>Data Sheet for automatically converting field DBH and Height measurementts to biomass and to carbon</t>
  </si>
  <si>
    <t>Data Sheet for Large Vegetation Tree Surveys</t>
  </si>
  <si>
    <t>Plot Description</t>
  </si>
  <si>
    <t>Notes</t>
  </si>
  <si>
    <t>Date:</t>
  </si>
  <si>
    <t>17/01/2024</t>
  </si>
  <si>
    <t>Location:</t>
  </si>
  <si>
    <t>Peawanuk</t>
  </si>
  <si>
    <t>Plot ID:</t>
  </si>
  <si>
    <t>PE - S2 - P3</t>
  </si>
  <si>
    <t>Longtitude:</t>
  </si>
  <si>
    <t>85°29'13.1"W</t>
  </si>
  <si>
    <t>Latitude:</t>
  </si>
  <si>
    <t>54°59'18.9"N</t>
  </si>
  <si>
    <t>Elevation (m above sea level):</t>
  </si>
  <si>
    <t>125m</t>
  </si>
  <si>
    <t>Plot shape</t>
  </si>
  <si>
    <t>square</t>
  </si>
  <si>
    <t>S-N inclination:</t>
  </si>
  <si>
    <t>+6.4 degrees</t>
  </si>
  <si>
    <t>E-W inclination:</t>
  </si>
  <si>
    <t>-3.5 degrees</t>
  </si>
  <si>
    <t>Survey Data</t>
  </si>
  <si>
    <t>Tree species identification</t>
  </si>
  <si>
    <t>Tree measurements</t>
  </si>
  <si>
    <t xml:space="preserve"> Component Biomass Calculations (DBH only)</t>
  </si>
  <si>
    <t>Biomass Calculations DBH+Height</t>
  </si>
  <si>
    <t>Biomass Calculations (Hidden)</t>
  </si>
  <si>
    <t>Carbon Calculations</t>
  </si>
  <si>
    <t>Plot ID</t>
  </si>
  <si>
    <t>Tree ID</t>
  </si>
  <si>
    <t>Tree Species common name</t>
  </si>
  <si>
    <t>Diameter at Breast Height (DBH, cm)</t>
  </si>
  <si>
    <t>Tree Height (m)</t>
  </si>
  <si>
    <t>Wood Biomass (a)</t>
  </si>
  <si>
    <t>Wood biomass (b)</t>
  </si>
  <si>
    <t>Wood biomass (kg)</t>
  </si>
  <si>
    <t>bark (a)</t>
  </si>
  <si>
    <t>bark (b)</t>
  </si>
  <si>
    <t>Bark biomass (kg)</t>
  </si>
  <si>
    <t>branches (a)</t>
  </si>
  <si>
    <t>branches (b)</t>
  </si>
  <si>
    <t>Branches Biomass (kg)</t>
  </si>
  <si>
    <t>Foliage (a)</t>
  </si>
  <si>
    <t>folaige ( b)</t>
  </si>
  <si>
    <t>Foliage biomass (kg)</t>
  </si>
  <si>
    <t>wood a</t>
  </si>
  <si>
    <t xml:space="preserve">wood b </t>
  </si>
  <si>
    <t>wood c</t>
  </si>
  <si>
    <t>wood biomass</t>
  </si>
  <si>
    <t>bark a</t>
  </si>
  <si>
    <t xml:space="preserve">bark b </t>
  </si>
  <si>
    <t>bark c</t>
  </si>
  <si>
    <t>bark biomass</t>
  </si>
  <si>
    <t>branches a</t>
  </si>
  <si>
    <t>bracnhes b</t>
  </si>
  <si>
    <t>branches c</t>
  </si>
  <si>
    <t>branches biomass</t>
  </si>
  <si>
    <t>foliage a</t>
  </si>
  <si>
    <t>foliage b</t>
  </si>
  <si>
    <t>foliage c</t>
  </si>
  <si>
    <t>folaige biomass</t>
  </si>
  <si>
    <t>CC_DBH</t>
  </si>
  <si>
    <t>CC_DBH+H</t>
  </si>
  <si>
    <t>Aboveground Biomass (Kg)</t>
  </si>
  <si>
    <t>Belowground Biomass (Kg)</t>
  </si>
  <si>
    <t>Total Biomass (Kg)</t>
  </si>
  <si>
    <t>Total Carbon Stock (Kg)</t>
  </si>
  <si>
    <t>PE-S2-P3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</si>
</sst>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C99"/>
        <bgColor rgb="FF00000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rgb="FF7F7F7F"/>
      </bottom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</cellStyleXfs>
  <cellXfs count="20">
    <xf numFmtId="0" fontId="0" fillId="0" borderId="0" xfId="0"/>
    <xf numFmtId="0" fontId="0" fillId="0" borderId="0" xfId="0" applyProtection="1">
      <protection locked="0"/>
    </xf>
    <xf numFmtId="0" fontId="3" fillId="0" borderId="0" xfId="0" applyFont="1"/>
    <xf numFmtId="0" fontId="2" fillId="0" borderId="0" xfId="0" applyFont="1"/>
    <xf numFmtId="0" fontId="6" fillId="2" borderId="1" xfId="1" applyFont="1"/>
    <xf numFmtId="0" fontId="1" fillId="2" borderId="1" xfId="1"/>
    <xf numFmtId="0" fontId="1" fillId="3" borderId="1" xfId="0" applyFont="1" applyFill="1" applyBorder="1"/>
    <xf numFmtId="0" fontId="7" fillId="4" borderId="0" xfId="2" applyAlignment="1" applyProtection="1">
      <alignment horizontal="center"/>
      <protection locked="0"/>
    </xf>
    <xf numFmtId="0" fontId="7" fillId="4" borderId="0" xfId="2" applyProtection="1">
      <protection locked="0"/>
    </xf>
    <xf numFmtId="0" fontId="7" fillId="5" borderId="0" xfId="3" applyProtection="1">
      <protection locked="0"/>
    </xf>
    <xf numFmtId="0" fontId="7" fillId="7" borderId="0" xfId="5"/>
    <xf numFmtId="0" fontId="7" fillId="7" borderId="0" xfId="5" applyProtection="1">
      <protection locked="0"/>
    </xf>
    <xf numFmtId="0" fontId="8" fillId="6" borderId="0" xfId="4" applyFont="1"/>
    <xf numFmtId="0" fontId="8" fillId="6" borderId="0" xfId="4" applyFont="1" applyProtection="1">
      <protection locked="0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6" fillId="2" borderId="1" xfId="1" applyFont="1" applyAlignment="1">
      <alignment horizontal="center"/>
    </xf>
    <xf numFmtId="0" fontId="6" fillId="2" borderId="1" xfId="1" applyFont="1" applyAlignment="1">
      <alignment horizontal="left"/>
    </xf>
  </cellXfs>
  <cellStyles count="6">
    <cellStyle name="20% - Accent1" xfId="2" builtinId="30"/>
    <cellStyle name="20% - Accent2" xfId="3" builtinId="34"/>
    <cellStyle name="20% - Accent3" xfId="4" builtinId="38"/>
    <cellStyle name="20% - Accent4" xfId="5" builtinId="42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ABD0E-480B-482D-98AA-B5A8A63E908F}">
  <dimension ref="A1:K175"/>
  <sheetViews>
    <sheetView topLeftCell="A2" workbookViewId="0">
      <selection activeCell="K8" sqref="K8"/>
    </sheetView>
  </sheetViews>
  <sheetFormatPr defaultRowHeight="14.45"/>
  <sheetData>
    <row r="1" spans="1:11">
      <c r="A1" s="1" t="s">
        <v>0</v>
      </c>
      <c r="B1" s="1"/>
      <c r="C1" s="1"/>
      <c r="D1" s="1"/>
      <c r="E1" s="1"/>
      <c r="F1" s="1"/>
    </row>
    <row r="2" spans="1:11">
      <c r="A2" s="1" t="s">
        <v>1</v>
      </c>
      <c r="B2" s="1"/>
      <c r="C2" s="1"/>
      <c r="D2" s="1"/>
      <c r="E2" s="1"/>
      <c r="F2" s="1"/>
    </row>
    <row r="3" spans="1:11">
      <c r="A3" s="1"/>
      <c r="B3" s="1"/>
      <c r="C3" s="1"/>
      <c r="D3" s="1"/>
      <c r="E3" s="1"/>
      <c r="F3" s="1"/>
    </row>
    <row r="4" spans="1:11">
      <c r="A4" s="1" t="s">
        <v>2</v>
      </c>
      <c r="B4" s="1"/>
      <c r="C4" s="1"/>
      <c r="D4" s="1"/>
      <c r="E4" s="1"/>
      <c r="F4" s="1"/>
    </row>
    <row r="5" spans="1:11">
      <c r="A5" s="1" t="s">
        <v>3</v>
      </c>
      <c r="B5" s="1"/>
      <c r="C5" s="1"/>
      <c r="D5" s="1"/>
      <c r="E5" s="1"/>
      <c r="F5" s="1"/>
    </row>
    <row r="6" spans="1:11">
      <c r="A6" s="1"/>
      <c r="B6" s="1"/>
      <c r="C6" s="1"/>
      <c r="D6" s="1"/>
      <c r="E6" s="1" t="s">
        <v>4</v>
      </c>
      <c r="F6" s="1" t="s">
        <v>4</v>
      </c>
      <c r="G6" t="s">
        <v>5</v>
      </c>
      <c r="H6" s="1" t="s">
        <v>5</v>
      </c>
      <c r="I6" s="1" t="s">
        <v>5</v>
      </c>
    </row>
    <row r="7" spans="1:11">
      <c r="A7" s="1" t="s">
        <v>6</v>
      </c>
      <c r="B7" s="1" t="s">
        <v>7</v>
      </c>
      <c r="C7" s="1" t="s">
        <v>8</v>
      </c>
      <c r="D7" s="1" t="s">
        <v>9</v>
      </c>
      <c r="E7" s="1" t="s">
        <v>10</v>
      </c>
      <c r="F7" s="1" t="s">
        <v>11</v>
      </c>
      <c r="G7" t="s">
        <v>10</v>
      </c>
      <c r="H7" t="s">
        <v>11</v>
      </c>
      <c r="I7" t="s">
        <v>12</v>
      </c>
      <c r="J7" t="s">
        <v>13</v>
      </c>
      <c r="K7" t="s">
        <v>14</v>
      </c>
    </row>
    <row r="8" spans="1:11">
      <c r="A8" s="1" t="s">
        <v>15</v>
      </c>
      <c r="B8" s="1" t="s">
        <v>16</v>
      </c>
      <c r="C8" s="1" t="s">
        <v>17</v>
      </c>
      <c r="D8" s="1" t="s">
        <v>18</v>
      </c>
      <c r="E8" s="1">
        <v>2.2599999999999999E-2</v>
      </c>
      <c r="F8" s="1">
        <v>2.2151000000000001</v>
      </c>
      <c r="G8">
        <v>8.9999999999999993E-3</v>
      </c>
      <c r="H8">
        <v>1.8676999999999999</v>
      </c>
      <c r="I8">
        <v>0.71440000000000003</v>
      </c>
      <c r="J8" t="s">
        <v>19</v>
      </c>
      <c r="K8" s="2" t="s">
        <v>15</v>
      </c>
    </row>
    <row r="9" spans="1:11">
      <c r="A9" s="1" t="s">
        <v>15</v>
      </c>
      <c r="B9" s="1" t="s">
        <v>16</v>
      </c>
      <c r="C9" s="1" t="s">
        <v>20</v>
      </c>
      <c r="D9" s="1" t="s">
        <v>21</v>
      </c>
      <c r="E9" s="1">
        <v>1.8599999999999998E-2</v>
      </c>
      <c r="F9" s="1">
        <v>2.4462000000000002</v>
      </c>
      <c r="G9">
        <v>4.48E-2</v>
      </c>
      <c r="H9">
        <v>2.6855000000000002</v>
      </c>
      <c r="I9">
        <v>-0.59109999999999996</v>
      </c>
      <c r="J9" t="s">
        <v>19</v>
      </c>
      <c r="K9" s="2" t="s">
        <v>15</v>
      </c>
    </row>
    <row r="10" spans="1:11">
      <c r="A10" s="1" t="s">
        <v>15</v>
      </c>
      <c r="B10" s="1" t="s">
        <v>16</v>
      </c>
      <c r="C10" s="1" t="s">
        <v>22</v>
      </c>
      <c r="D10" s="1" t="s">
        <v>23</v>
      </c>
      <c r="E10" s="1">
        <v>3.85E-2</v>
      </c>
      <c r="F10" s="1">
        <v>1.6254999999999999</v>
      </c>
      <c r="G10">
        <v>8.6900000000000005E-2</v>
      </c>
      <c r="H10">
        <v>1.8541000000000001</v>
      </c>
      <c r="I10">
        <v>-0.54910000000000003</v>
      </c>
      <c r="J10" t="s">
        <v>19</v>
      </c>
      <c r="K10" s="2" t="s">
        <v>15</v>
      </c>
    </row>
    <row r="11" spans="1:11">
      <c r="A11" s="1" t="s">
        <v>15</v>
      </c>
      <c r="B11" s="1" t="s">
        <v>16</v>
      </c>
      <c r="C11" s="1" t="s">
        <v>24</v>
      </c>
      <c r="D11" s="1" t="s">
        <v>25</v>
      </c>
      <c r="E11" s="1">
        <v>8.6400000000000005E-2</v>
      </c>
      <c r="F11" s="1">
        <v>2.3715000000000002</v>
      </c>
      <c r="G11">
        <v>3.5299999999999998E-2</v>
      </c>
      <c r="H11">
        <v>2.0249000000000001</v>
      </c>
      <c r="I11">
        <v>0.70479999999999998</v>
      </c>
      <c r="J11" t="s">
        <v>19</v>
      </c>
      <c r="K11" s="2" t="s">
        <v>15</v>
      </c>
    </row>
    <row r="12" spans="1:11">
      <c r="A12" s="1" t="s">
        <v>26</v>
      </c>
      <c r="B12" s="1" t="s">
        <v>27</v>
      </c>
      <c r="C12" s="1" t="s">
        <v>17</v>
      </c>
      <c r="D12" s="1" t="s">
        <v>18</v>
      </c>
      <c r="E12" s="1">
        <v>1.5299999999999999E-2</v>
      </c>
      <c r="F12" s="1">
        <v>2.2109999999999999</v>
      </c>
      <c r="G12">
        <v>1.01E-2</v>
      </c>
      <c r="H12">
        <v>1.8486</v>
      </c>
      <c r="I12">
        <v>0.55249999999999999</v>
      </c>
      <c r="J12" t="s">
        <v>19</v>
      </c>
      <c r="K12" s="2" t="s">
        <v>26</v>
      </c>
    </row>
    <row r="13" spans="1:11">
      <c r="A13" s="1" t="s">
        <v>26</v>
      </c>
      <c r="B13" s="1" t="s">
        <v>27</v>
      </c>
      <c r="C13" s="1" t="s">
        <v>20</v>
      </c>
      <c r="D13" s="1" t="s">
        <v>21</v>
      </c>
      <c r="E13" s="1">
        <v>1.9400000000000001E-2</v>
      </c>
      <c r="F13" s="1">
        <v>2.2408000000000001</v>
      </c>
      <c r="G13">
        <v>3.1300000000000001E-2</v>
      </c>
      <c r="H13">
        <v>2.9973999999999998</v>
      </c>
      <c r="I13">
        <v>-1.0383</v>
      </c>
      <c r="J13" t="s">
        <v>19</v>
      </c>
      <c r="K13" s="2" t="s">
        <v>26</v>
      </c>
    </row>
    <row r="14" spans="1:11">
      <c r="A14" s="1" t="s">
        <v>26</v>
      </c>
      <c r="B14" s="1" t="s">
        <v>27</v>
      </c>
      <c r="C14" s="1" t="s">
        <v>22</v>
      </c>
      <c r="D14" s="1" t="s">
        <v>23</v>
      </c>
      <c r="E14" s="1">
        <v>9.35E-2</v>
      </c>
      <c r="F14" s="1">
        <v>1.6106</v>
      </c>
      <c r="G14">
        <v>0.13789999999999999</v>
      </c>
      <c r="H14">
        <v>2.3980999999999999</v>
      </c>
      <c r="I14">
        <v>-1.0418000000000001</v>
      </c>
      <c r="J14" t="s">
        <v>19</v>
      </c>
      <c r="K14" s="2" t="s">
        <v>26</v>
      </c>
    </row>
    <row r="15" spans="1:11">
      <c r="A15" s="1" t="s">
        <v>26</v>
      </c>
      <c r="B15" s="1" t="s">
        <v>27</v>
      </c>
      <c r="C15" s="1" t="s">
        <v>24</v>
      </c>
      <c r="D15" s="1" t="s">
        <v>25</v>
      </c>
      <c r="E15" s="1">
        <v>5.6399999999999999E-2</v>
      </c>
      <c r="F15" s="1">
        <v>2.4346999999999999</v>
      </c>
      <c r="G15">
        <v>2.76E-2</v>
      </c>
      <c r="H15">
        <v>1.6868000000000001</v>
      </c>
      <c r="I15">
        <v>1.0952999999999999</v>
      </c>
      <c r="J15" t="s">
        <v>19</v>
      </c>
      <c r="K15" s="2" t="s">
        <v>26</v>
      </c>
    </row>
    <row r="16" spans="1:11">
      <c r="A16" s="1" t="s">
        <v>28</v>
      </c>
      <c r="B16" s="1" t="s">
        <v>29</v>
      </c>
      <c r="C16" s="1" t="s">
        <v>17</v>
      </c>
      <c r="D16" s="1" t="s">
        <v>18</v>
      </c>
      <c r="E16" s="1">
        <v>1.8200000000000001E-2</v>
      </c>
      <c r="F16" s="1">
        <v>2.2181000000000002</v>
      </c>
      <c r="G16">
        <v>1.2E-2</v>
      </c>
      <c r="H16">
        <v>1.6377999999999999</v>
      </c>
      <c r="I16">
        <v>0.77459999999999996</v>
      </c>
      <c r="J16" t="s">
        <v>19</v>
      </c>
      <c r="K16" s="2" t="s">
        <v>30</v>
      </c>
    </row>
    <row r="17" spans="1:11">
      <c r="A17" s="1" t="s">
        <v>28</v>
      </c>
      <c r="B17" s="1" t="s">
        <v>29</v>
      </c>
      <c r="C17" s="1" t="s">
        <v>20</v>
      </c>
      <c r="D17" s="1" t="s">
        <v>21</v>
      </c>
      <c r="E17" s="1">
        <v>2.2700000000000001E-2</v>
      </c>
      <c r="F17" s="1">
        <v>2.2797000000000001</v>
      </c>
      <c r="G17">
        <v>3.3799999999999997E-2</v>
      </c>
      <c r="H17">
        <v>2.6623999999999999</v>
      </c>
      <c r="I17">
        <v>-0.57430000000000003</v>
      </c>
      <c r="J17" t="s">
        <v>19</v>
      </c>
      <c r="K17" s="2" t="s">
        <v>30</v>
      </c>
    </row>
    <row r="18" spans="1:11">
      <c r="A18" s="1" t="s">
        <v>28</v>
      </c>
      <c r="B18" s="1" t="s">
        <v>29</v>
      </c>
      <c r="C18" s="1" t="s">
        <v>22</v>
      </c>
      <c r="D18" s="1" t="s">
        <v>23</v>
      </c>
      <c r="E18" s="1">
        <v>7.6399999999999996E-2</v>
      </c>
      <c r="F18" s="1">
        <v>1.5861000000000001</v>
      </c>
      <c r="G18">
        <v>0.1699</v>
      </c>
      <c r="H18">
        <v>2.3289</v>
      </c>
      <c r="I18">
        <v>-1.1315999999999999</v>
      </c>
      <c r="J18" t="s">
        <v>19</v>
      </c>
      <c r="K18" s="2" t="s">
        <v>30</v>
      </c>
    </row>
    <row r="19" spans="1:11">
      <c r="A19" s="1" t="s">
        <v>28</v>
      </c>
      <c r="B19" s="1" t="s">
        <v>29</v>
      </c>
      <c r="C19" s="1" t="s">
        <v>24</v>
      </c>
      <c r="D19" s="1" t="s">
        <v>25</v>
      </c>
      <c r="E19" s="1">
        <v>7.4099999999999999E-2</v>
      </c>
      <c r="F19" s="1">
        <v>2.3875000000000002</v>
      </c>
      <c r="G19">
        <v>2.8299999999999999E-2</v>
      </c>
      <c r="H19">
        <v>1.8298000000000001</v>
      </c>
      <c r="I19">
        <v>0.9546</v>
      </c>
      <c r="J19" t="s">
        <v>19</v>
      </c>
      <c r="K19" s="2" t="s">
        <v>30</v>
      </c>
    </row>
    <row r="20" spans="1:11">
      <c r="A20" s="1" t="s">
        <v>31</v>
      </c>
      <c r="B20" s="1" t="s">
        <v>32</v>
      </c>
      <c r="C20" s="1" t="s">
        <v>17</v>
      </c>
      <c r="D20" s="1" t="s">
        <v>18</v>
      </c>
      <c r="E20" s="1">
        <v>1.15E-2</v>
      </c>
      <c r="F20" s="1">
        <v>2.3483999999999998</v>
      </c>
      <c r="G20">
        <v>5.3E-3</v>
      </c>
      <c r="H20">
        <v>2.0876000000000001</v>
      </c>
      <c r="I20">
        <v>0.58420000000000005</v>
      </c>
      <c r="J20" t="s">
        <v>33</v>
      </c>
      <c r="K20" s="2" t="s">
        <v>26</v>
      </c>
    </row>
    <row r="21" spans="1:11">
      <c r="A21" s="1" t="s">
        <v>31</v>
      </c>
      <c r="B21" s="1" t="s">
        <v>32</v>
      </c>
      <c r="C21" s="1" t="s">
        <v>20</v>
      </c>
      <c r="D21" s="1" t="s">
        <v>21</v>
      </c>
      <c r="E21" s="1">
        <v>7.0000000000000001E-3</v>
      </c>
      <c r="F21" s="1">
        <v>2.5406</v>
      </c>
      <c r="G21">
        <v>1.17E-2</v>
      </c>
      <c r="H21">
        <v>3.5097</v>
      </c>
      <c r="I21">
        <v>-1.3006</v>
      </c>
      <c r="J21" t="s">
        <v>33</v>
      </c>
      <c r="K21" s="2" t="s">
        <v>26</v>
      </c>
    </row>
    <row r="22" spans="1:11">
      <c r="A22" s="1" t="s">
        <v>31</v>
      </c>
      <c r="B22" s="1" t="s">
        <v>32</v>
      </c>
      <c r="C22" s="1" t="s">
        <v>22</v>
      </c>
      <c r="D22" s="1" t="s">
        <v>23</v>
      </c>
      <c r="E22" s="1">
        <v>8.4000000000000005E-2</v>
      </c>
      <c r="F22" s="1">
        <v>1.6695</v>
      </c>
      <c r="G22">
        <v>0.1245</v>
      </c>
      <c r="H22">
        <v>2.5230000000000001</v>
      </c>
      <c r="I22">
        <v>-1.123</v>
      </c>
      <c r="J22" t="s">
        <v>33</v>
      </c>
      <c r="K22" s="2" t="s">
        <v>26</v>
      </c>
    </row>
    <row r="23" spans="1:11">
      <c r="A23" s="1" t="s">
        <v>31</v>
      </c>
      <c r="B23" s="1" t="s">
        <v>32</v>
      </c>
      <c r="C23" s="1" t="s">
        <v>24</v>
      </c>
      <c r="D23" s="1" t="s">
        <v>25</v>
      </c>
      <c r="E23" s="1">
        <v>5.3400000000000003E-2</v>
      </c>
      <c r="F23" s="1">
        <v>2.403</v>
      </c>
      <c r="G23">
        <v>2.9399999999999999E-2</v>
      </c>
      <c r="H23">
        <v>1.8357000000000001</v>
      </c>
      <c r="I23">
        <v>0.86399999999999999</v>
      </c>
      <c r="J23" t="s">
        <v>33</v>
      </c>
      <c r="K23" s="2" t="s">
        <v>26</v>
      </c>
    </row>
    <row r="24" spans="1:11">
      <c r="A24" s="1" t="s">
        <v>34</v>
      </c>
      <c r="B24" s="1" t="s">
        <v>35</v>
      </c>
      <c r="C24" s="1" t="s">
        <v>17</v>
      </c>
      <c r="D24" s="1" t="s">
        <v>18</v>
      </c>
      <c r="E24" s="1">
        <v>2.9700000000000001E-2</v>
      </c>
      <c r="F24" s="1">
        <v>2.1131000000000002</v>
      </c>
      <c r="G24">
        <v>1.7999999999999999E-2</v>
      </c>
      <c r="H24">
        <v>1.8130999999999999</v>
      </c>
      <c r="I24">
        <v>0.51439999999999997</v>
      </c>
      <c r="J24" t="s">
        <v>33</v>
      </c>
      <c r="K24" s="2" t="s">
        <v>15</v>
      </c>
    </row>
    <row r="25" spans="1:11">
      <c r="A25" s="1" t="s">
        <v>34</v>
      </c>
      <c r="B25" s="1" t="s">
        <v>35</v>
      </c>
      <c r="C25" s="1" t="s">
        <v>20</v>
      </c>
      <c r="D25" s="1" t="s">
        <v>21</v>
      </c>
      <c r="E25" s="1">
        <v>1.2E-2</v>
      </c>
      <c r="F25" s="1">
        <v>2.4165000000000001</v>
      </c>
      <c r="G25">
        <v>1.12E-2</v>
      </c>
      <c r="H25">
        <v>3.0861000000000001</v>
      </c>
      <c r="I25">
        <v>-0.71640000000000004</v>
      </c>
      <c r="J25" t="s">
        <v>33</v>
      </c>
      <c r="K25" s="2" t="s">
        <v>15</v>
      </c>
    </row>
    <row r="26" spans="1:11">
      <c r="A26" s="1" t="s">
        <v>34</v>
      </c>
      <c r="B26" s="1" t="s">
        <v>35</v>
      </c>
      <c r="C26" s="1" t="s">
        <v>22</v>
      </c>
      <c r="D26" s="1" t="s">
        <v>23</v>
      </c>
      <c r="E26" s="1">
        <v>2.76E-2</v>
      </c>
      <c r="F26" s="1">
        <v>1.6214999999999999</v>
      </c>
      <c r="G26">
        <v>6.1699999999999998E-2</v>
      </c>
      <c r="H26">
        <v>1.8614999999999999</v>
      </c>
      <c r="I26">
        <v>-0.53749999999999998</v>
      </c>
      <c r="J26" t="s">
        <v>33</v>
      </c>
      <c r="K26" s="2" t="s">
        <v>15</v>
      </c>
    </row>
    <row r="27" spans="1:11">
      <c r="A27" s="1" t="s">
        <v>34</v>
      </c>
      <c r="B27" s="1" t="s">
        <v>35</v>
      </c>
      <c r="C27" s="1" t="s">
        <v>24</v>
      </c>
      <c r="D27" s="1" t="s">
        <v>25</v>
      </c>
      <c r="E27" s="1">
        <v>5.0999999999999997E-2</v>
      </c>
      <c r="F27" s="1">
        <v>2.4529000000000001</v>
      </c>
      <c r="G27">
        <v>1.17E-2</v>
      </c>
      <c r="H27">
        <v>1.7757000000000001</v>
      </c>
      <c r="I27">
        <v>1.2555000000000001</v>
      </c>
      <c r="J27" t="s">
        <v>33</v>
      </c>
      <c r="K27" s="2" t="s">
        <v>15</v>
      </c>
    </row>
    <row r="28" spans="1:11">
      <c r="A28" s="1" t="s">
        <v>36</v>
      </c>
      <c r="B28" s="1" t="s">
        <v>37</v>
      </c>
      <c r="C28" s="1" t="s">
        <v>17</v>
      </c>
      <c r="D28" s="1" t="s">
        <v>18</v>
      </c>
      <c r="E28" s="1">
        <v>3.0200000000000001E-2</v>
      </c>
      <c r="F28" s="1">
        <v>2.0975999999999999</v>
      </c>
      <c r="G28">
        <v>5.7000000000000002E-3</v>
      </c>
      <c r="H28">
        <v>1.5881000000000001</v>
      </c>
      <c r="I28">
        <v>1.1472</v>
      </c>
      <c r="J28" t="s">
        <v>33</v>
      </c>
      <c r="K28" s="2" t="s">
        <v>15</v>
      </c>
    </row>
    <row r="29" spans="1:11">
      <c r="A29" s="1" t="s">
        <v>36</v>
      </c>
      <c r="B29" s="1" t="s">
        <v>37</v>
      </c>
      <c r="C29" s="1" t="s">
        <v>20</v>
      </c>
      <c r="D29" s="1" t="s">
        <v>21</v>
      </c>
      <c r="E29" s="1">
        <v>2.3E-2</v>
      </c>
      <c r="F29" s="1">
        <v>2.2382</v>
      </c>
      <c r="G29">
        <v>3.8999999999999998E-3</v>
      </c>
      <c r="H29">
        <v>2.0084</v>
      </c>
      <c r="I29">
        <v>0.85880000000000001</v>
      </c>
      <c r="J29" t="s">
        <v>33</v>
      </c>
      <c r="K29" s="2" t="s">
        <v>15</v>
      </c>
    </row>
    <row r="30" spans="1:11">
      <c r="A30" s="1" t="s">
        <v>36</v>
      </c>
      <c r="B30" s="1" t="s">
        <v>37</v>
      </c>
      <c r="C30" s="1" t="s">
        <v>22</v>
      </c>
      <c r="D30" s="1" t="s">
        <v>23</v>
      </c>
      <c r="E30" s="1">
        <v>2.8799999999999999E-2</v>
      </c>
      <c r="F30" s="1">
        <v>1.6377999999999999</v>
      </c>
      <c r="G30">
        <v>1.47E-2</v>
      </c>
      <c r="H30">
        <v>1.83</v>
      </c>
      <c r="I30">
        <v>0</v>
      </c>
      <c r="J30" t="s">
        <v>33</v>
      </c>
      <c r="K30" s="2" t="s">
        <v>15</v>
      </c>
    </row>
    <row r="31" spans="1:11">
      <c r="A31" s="1" t="s">
        <v>36</v>
      </c>
      <c r="B31" s="1" t="s">
        <v>37</v>
      </c>
      <c r="C31" s="1" t="s">
        <v>24</v>
      </c>
      <c r="D31" s="1" t="s">
        <v>25</v>
      </c>
      <c r="E31" s="1">
        <v>5.62E-2</v>
      </c>
      <c r="F31" s="1">
        <v>2.4102000000000001</v>
      </c>
      <c r="G31">
        <v>1.6799999999999999E-2</v>
      </c>
      <c r="H31">
        <v>1.9843999999999999</v>
      </c>
      <c r="I31">
        <v>0.89890000000000003</v>
      </c>
      <c r="J31" t="s">
        <v>33</v>
      </c>
      <c r="K31" s="2" t="s">
        <v>15</v>
      </c>
    </row>
    <row r="32" spans="1:11">
      <c r="A32" s="1" t="s">
        <v>38</v>
      </c>
      <c r="B32" s="1" t="s">
        <v>39</v>
      </c>
      <c r="C32" s="1" t="s">
        <v>17</v>
      </c>
      <c r="D32" s="1" t="s">
        <v>18</v>
      </c>
      <c r="E32" s="1">
        <v>1.2E-2</v>
      </c>
      <c r="F32" s="1">
        <v>2.2387999999999999</v>
      </c>
      <c r="G32">
        <v>4.8999999999999998E-3</v>
      </c>
      <c r="H32">
        <v>1.9056999999999999</v>
      </c>
      <c r="I32">
        <v>0.67700000000000005</v>
      </c>
      <c r="J32" t="s">
        <v>33</v>
      </c>
      <c r="K32" s="2" t="s">
        <v>15</v>
      </c>
    </row>
    <row r="33" spans="1:11">
      <c r="A33" s="1" t="s">
        <v>38</v>
      </c>
      <c r="B33" s="1" t="s">
        <v>39</v>
      </c>
      <c r="C33" s="1" t="s">
        <v>20</v>
      </c>
      <c r="D33" s="1" t="s">
        <v>21</v>
      </c>
      <c r="E33" s="1">
        <v>3.6999999999999998E-2</v>
      </c>
      <c r="F33" s="1">
        <v>2.3679999999999999</v>
      </c>
      <c r="G33">
        <v>3.5499999999999997E-2</v>
      </c>
      <c r="H33">
        <v>2.3748999999999998</v>
      </c>
      <c r="I33">
        <v>0</v>
      </c>
      <c r="J33" t="s">
        <v>33</v>
      </c>
      <c r="K33" s="2" t="s">
        <v>15</v>
      </c>
    </row>
    <row r="34" spans="1:11">
      <c r="A34" s="1" t="s">
        <v>38</v>
      </c>
      <c r="B34" s="1" t="s">
        <v>39</v>
      </c>
      <c r="C34" s="1" t="s">
        <v>22</v>
      </c>
      <c r="D34" s="1" t="s">
        <v>23</v>
      </c>
      <c r="E34" s="1">
        <v>3.7600000000000001E-2</v>
      </c>
      <c r="F34" s="1">
        <v>1.6164000000000001</v>
      </c>
      <c r="G34">
        <v>4.5199999999999997E-2</v>
      </c>
      <c r="H34">
        <v>1.5567</v>
      </c>
      <c r="I34">
        <v>0</v>
      </c>
      <c r="J34" t="s">
        <v>33</v>
      </c>
      <c r="K34" s="2" t="s">
        <v>15</v>
      </c>
    </row>
    <row r="35" spans="1:11">
      <c r="A35" s="1" t="s">
        <v>38</v>
      </c>
      <c r="B35" s="1" t="s">
        <v>39</v>
      </c>
      <c r="C35" s="1" t="s">
        <v>24</v>
      </c>
      <c r="D35" s="1" t="s">
        <v>25</v>
      </c>
      <c r="E35" s="1">
        <v>0.14779999999999999</v>
      </c>
      <c r="F35" s="1">
        <v>2.2986</v>
      </c>
      <c r="G35">
        <v>4.3200000000000002E-2</v>
      </c>
      <c r="H35">
        <v>2.0377999999999998</v>
      </c>
      <c r="I35">
        <v>0.7</v>
      </c>
      <c r="J35" t="s">
        <v>33</v>
      </c>
      <c r="K35" s="2" t="s">
        <v>15</v>
      </c>
    </row>
    <row r="36" spans="1:11">
      <c r="A36" s="1" t="s">
        <v>40</v>
      </c>
      <c r="B36" s="1" t="s">
        <v>41</v>
      </c>
      <c r="C36" s="1" t="s">
        <v>17</v>
      </c>
      <c r="D36" s="1" t="s">
        <v>18</v>
      </c>
      <c r="E36" s="1">
        <v>3.2300000000000002E-2</v>
      </c>
      <c r="F36" s="1">
        <v>2.0760999999999998</v>
      </c>
      <c r="G36">
        <v>8.9700000000000002E-2</v>
      </c>
      <c r="H36">
        <v>2.2633999999999999</v>
      </c>
      <c r="I36">
        <v>-0.56699999999999995</v>
      </c>
      <c r="J36" t="s">
        <v>33</v>
      </c>
      <c r="K36" s="2" t="s">
        <v>15</v>
      </c>
    </row>
    <row r="37" spans="1:11">
      <c r="A37" s="1" t="s">
        <v>40</v>
      </c>
      <c r="B37" s="1" t="s">
        <v>41</v>
      </c>
      <c r="C37" s="1" t="s">
        <v>20</v>
      </c>
      <c r="D37" s="1" t="s">
        <v>21</v>
      </c>
      <c r="E37" s="1">
        <v>4.48E-2</v>
      </c>
      <c r="F37" s="1">
        <v>1.9771000000000001</v>
      </c>
      <c r="G37">
        <v>9.9400000000000002E-2</v>
      </c>
      <c r="H37">
        <v>2.1629999999999998</v>
      </c>
      <c r="I37">
        <v>-0.48089999999999999</v>
      </c>
      <c r="J37" t="s">
        <v>33</v>
      </c>
      <c r="K37" s="2" t="s">
        <v>15</v>
      </c>
    </row>
    <row r="38" spans="1:11">
      <c r="A38" s="1" t="s">
        <v>40</v>
      </c>
      <c r="B38" s="1" t="s">
        <v>41</v>
      </c>
      <c r="C38" s="1" t="s">
        <v>22</v>
      </c>
      <c r="D38" s="1" t="s">
        <v>23</v>
      </c>
      <c r="E38" s="1">
        <v>5.3800000000000001E-2</v>
      </c>
      <c r="F38" s="1">
        <v>1.3584000000000001</v>
      </c>
      <c r="G38">
        <v>1.24E-2</v>
      </c>
      <c r="H38">
        <v>1.0325</v>
      </c>
      <c r="I38">
        <v>0.87470000000000003</v>
      </c>
      <c r="J38" t="s">
        <v>33</v>
      </c>
      <c r="K38" s="2" t="s">
        <v>15</v>
      </c>
    </row>
    <row r="39" spans="1:11">
      <c r="A39" s="1" t="s">
        <v>40</v>
      </c>
      <c r="B39" s="1" t="s">
        <v>41</v>
      </c>
      <c r="C39" s="1" t="s">
        <v>24</v>
      </c>
      <c r="D39" s="1" t="s">
        <v>25</v>
      </c>
      <c r="E39" s="1">
        <v>9.4100000000000003E-2</v>
      </c>
      <c r="F39" s="1">
        <v>2.3491</v>
      </c>
      <c r="G39">
        <v>3.0599999999999999E-2</v>
      </c>
      <c r="H39">
        <v>2.1836000000000002</v>
      </c>
      <c r="I39">
        <v>0.57399999999999995</v>
      </c>
      <c r="J39" t="s">
        <v>33</v>
      </c>
      <c r="K39" s="2" t="s">
        <v>15</v>
      </c>
    </row>
    <row r="40" spans="1:11">
      <c r="A40" s="1" t="s">
        <v>42</v>
      </c>
      <c r="B40" s="1" t="s">
        <v>43</v>
      </c>
      <c r="C40" s="1" t="s">
        <v>17</v>
      </c>
      <c r="D40" s="1" t="s">
        <v>18</v>
      </c>
      <c r="E40" s="1">
        <v>6.7900000000000002E-2</v>
      </c>
      <c r="F40" s="1">
        <v>1.8376999999999999</v>
      </c>
      <c r="G40">
        <v>1.01E-2</v>
      </c>
      <c r="H40">
        <v>1.5955999999999999</v>
      </c>
      <c r="I40">
        <v>0.91900000000000004</v>
      </c>
      <c r="J40" t="s">
        <v>33</v>
      </c>
      <c r="K40" s="2" t="s">
        <v>15</v>
      </c>
    </row>
    <row r="41" spans="1:11">
      <c r="A41" s="1" t="s">
        <v>42</v>
      </c>
      <c r="B41" s="1" t="s">
        <v>43</v>
      </c>
      <c r="C41" s="1" t="s">
        <v>20</v>
      </c>
      <c r="D41" s="1" t="s">
        <v>21</v>
      </c>
      <c r="E41" s="1">
        <v>7.9600000000000004E-2</v>
      </c>
      <c r="F41" s="1">
        <v>2.0103</v>
      </c>
      <c r="G41">
        <v>5.0000000000000001E-4</v>
      </c>
      <c r="H41">
        <v>2.8003999999999998</v>
      </c>
      <c r="I41">
        <v>0.86029999999999995</v>
      </c>
      <c r="J41" t="s">
        <v>33</v>
      </c>
      <c r="K41" s="2" t="s">
        <v>15</v>
      </c>
    </row>
    <row r="42" spans="1:11">
      <c r="A42" s="1" t="s">
        <v>42</v>
      </c>
      <c r="B42" s="1" t="s">
        <v>43</v>
      </c>
      <c r="C42" s="1" t="s">
        <v>22</v>
      </c>
      <c r="D42" s="1" t="s">
        <v>23</v>
      </c>
      <c r="E42" s="1">
        <v>8.4000000000000005E-2</v>
      </c>
      <c r="F42" s="1">
        <v>1.2319</v>
      </c>
      <c r="G42">
        <v>0.1976</v>
      </c>
      <c r="H42">
        <v>1.4420999999999999</v>
      </c>
      <c r="I42">
        <v>-0.52639999999999998</v>
      </c>
      <c r="J42" t="s">
        <v>33</v>
      </c>
      <c r="K42" s="2" t="s">
        <v>15</v>
      </c>
    </row>
    <row r="43" spans="1:11">
      <c r="A43" s="1" t="s">
        <v>42</v>
      </c>
      <c r="B43" s="1" t="s">
        <v>43</v>
      </c>
      <c r="C43" s="1" t="s">
        <v>24</v>
      </c>
      <c r="D43" s="1" t="s">
        <v>25</v>
      </c>
      <c r="E43" s="1">
        <v>0.37430000000000002</v>
      </c>
      <c r="F43" s="1">
        <v>1.9406000000000001</v>
      </c>
      <c r="G43">
        <v>1.8100000000000002E-2</v>
      </c>
      <c r="H43">
        <v>1.7013</v>
      </c>
      <c r="I43">
        <v>1.3057000000000001</v>
      </c>
      <c r="J43" t="s">
        <v>33</v>
      </c>
      <c r="K43" s="2" t="s">
        <v>15</v>
      </c>
    </row>
    <row r="44" spans="1:11">
      <c r="A44" s="1" t="s">
        <v>44</v>
      </c>
      <c r="B44" s="1" t="s">
        <v>45</v>
      </c>
      <c r="C44" s="1" t="s">
        <v>17</v>
      </c>
      <c r="D44" s="1" t="s">
        <v>18</v>
      </c>
      <c r="E44" s="1">
        <v>1.4800000000000001E-2</v>
      </c>
      <c r="F44" s="1">
        <v>2.2494000000000001</v>
      </c>
      <c r="G44">
        <v>1.32E-2</v>
      </c>
      <c r="H44">
        <v>1.7657</v>
      </c>
      <c r="I44">
        <v>0.57750000000000001</v>
      </c>
      <c r="J44" t="s">
        <v>19</v>
      </c>
      <c r="K44" s="2" t="s">
        <v>26</v>
      </c>
    </row>
    <row r="45" spans="1:11">
      <c r="A45" s="1" t="s">
        <v>44</v>
      </c>
      <c r="B45" s="1" t="s">
        <v>45</v>
      </c>
      <c r="C45" s="1" t="s">
        <v>20</v>
      </c>
      <c r="D45" s="1" t="s">
        <v>21</v>
      </c>
      <c r="E45" s="1">
        <v>2.9100000000000001E-2</v>
      </c>
      <c r="F45" s="1">
        <v>2.0750999999999999</v>
      </c>
      <c r="G45">
        <v>4.0500000000000001E-2</v>
      </c>
      <c r="H45">
        <v>3.1917</v>
      </c>
      <c r="I45">
        <v>-1.3673999999999999</v>
      </c>
      <c r="J45" t="s">
        <v>19</v>
      </c>
      <c r="K45" s="2" t="s">
        <v>26</v>
      </c>
    </row>
    <row r="46" spans="1:11">
      <c r="A46" s="1" t="s">
        <v>44</v>
      </c>
      <c r="B46" s="1" t="s">
        <v>45</v>
      </c>
      <c r="C46" s="1" t="s">
        <v>22</v>
      </c>
      <c r="D46" s="1" t="s">
        <v>23</v>
      </c>
      <c r="E46" s="1">
        <v>0.16309999999999999</v>
      </c>
      <c r="F46" s="1">
        <v>1.4221999999999999</v>
      </c>
      <c r="G46">
        <v>0.20780000000000001</v>
      </c>
      <c r="H46">
        <v>2.5516999999999999</v>
      </c>
      <c r="I46">
        <v>-1.3452999999999999</v>
      </c>
      <c r="J46" t="s">
        <v>19</v>
      </c>
      <c r="K46" s="2" t="s">
        <v>26</v>
      </c>
    </row>
    <row r="47" spans="1:11">
      <c r="A47" s="1" t="s">
        <v>44</v>
      </c>
      <c r="B47" s="1" t="s">
        <v>45</v>
      </c>
      <c r="C47" s="1" t="s">
        <v>24</v>
      </c>
      <c r="D47" s="1" t="s">
        <v>25</v>
      </c>
      <c r="E47" s="1">
        <v>4.9399999999999999E-2</v>
      </c>
      <c r="F47" s="1">
        <v>2.5024999999999999</v>
      </c>
      <c r="G47">
        <v>3.3500000000000002E-2</v>
      </c>
      <c r="H47">
        <v>1.7388999999999999</v>
      </c>
      <c r="I47">
        <v>0.98350000000000004</v>
      </c>
      <c r="J47" t="s">
        <v>19</v>
      </c>
      <c r="K47" s="2" t="s">
        <v>26</v>
      </c>
    </row>
    <row r="48" spans="1:11">
      <c r="A48" s="1" t="s">
        <v>46</v>
      </c>
      <c r="B48" s="1" t="s">
        <v>47</v>
      </c>
      <c r="C48" s="1" t="s">
        <v>17</v>
      </c>
      <c r="D48" s="1" t="s">
        <v>18</v>
      </c>
      <c r="E48" s="1">
        <v>6.8999999999999999E-3</v>
      </c>
      <c r="F48" s="1">
        <v>2.5461999999999998</v>
      </c>
      <c r="G48">
        <v>8.3000000000000001E-3</v>
      </c>
      <c r="H48">
        <v>2.4811000000000001</v>
      </c>
      <c r="I48">
        <v>0</v>
      </c>
      <c r="J48" t="s">
        <v>19</v>
      </c>
      <c r="K48" s="2" t="s">
        <v>26</v>
      </c>
    </row>
    <row r="49" spans="1:11">
      <c r="A49" s="1" t="s">
        <v>46</v>
      </c>
      <c r="B49" s="1" t="s">
        <v>47</v>
      </c>
      <c r="C49" s="1" t="s">
        <v>20</v>
      </c>
      <c r="D49" s="1" t="s">
        <v>21</v>
      </c>
      <c r="E49" s="1">
        <v>4.0399999999999998E-2</v>
      </c>
      <c r="F49" s="1">
        <v>2.1387999999999998</v>
      </c>
      <c r="G49">
        <v>3.5099999999999999E-2</v>
      </c>
      <c r="H49">
        <v>2.2421000000000002</v>
      </c>
      <c r="I49">
        <v>0</v>
      </c>
      <c r="J49" t="s">
        <v>19</v>
      </c>
      <c r="K49" s="2" t="s">
        <v>26</v>
      </c>
    </row>
    <row r="50" spans="1:11">
      <c r="A50" s="1" t="s">
        <v>46</v>
      </c>
      <c r="B50" s="1" t="s">
        <v>47</v>
      </c>
      <c r="C50" s="1" t="s">
        <v>22</v>
      </c>
      <c r="D50" s="1" t="s">
        <v>23</v>
      </c>
      <c r="E50" s="1">
        <v>0.12330000000000001</v>
      </c>
      <c r="F50" s="1">
        <v>1.6636</v>
      </c>
      <c r="G50">
        <v>7.1800000000000003E-2</v>
      </c>
      <c r="H50">
        <v>2.2934999999999999</v>
      </c>
      <c r="I50">
        <v>-0.47439999999999999</v>
      </c>
      <c r="J50" t="s">
        <v>19</v>
      </c>
      <c r="K50" s="2" t="s">
        <v>26</v>
      </c>
    </row>
    <row r="51" spans="1:11">
      <c r="A51" s="1" t="s">
        <v>46</v>
      </c>
      <c r="B51" s="1" t="s">
        <v>47</v>
      </c>
      <c r="C51" s="1" t="s">
        <v>24</v>
      </c>
      <c r="D51" s="1" t="s">
        <v>25</v>
      </c>
      <c r="E51" s="1">
        <v>2.0400000000000001E-2</v>
      </c>
      <c r="F51" s="1">
        <v>2.6974</v>
      </c>
      <c r="G51">
        <v>1.9099999999999999E-2</v>
      </c>
      <c r="H51">
        <v>1.5365</v>
      </c>
      <c r="I51">
        <v>1.3633999999999999</v>
      </c>
      <c r="J51" t="s">
        <v>19</v>
      </c>
      <c r="K51" s="2" t="s">
        <v>26</v>
      </c>
    </row>
    <row r="52" spans="1:11">
      <c r="A52" s="1" t="s">
        <v>48</v>
      </c>
      <c r="B52" s="1" t="s">
        <v>49</v>
      </c>
      <c r="C52" s="1" t="s">
        <v>17</v>
      </c>
      <c r="D52" s="1" t="s">
        <v>18</v>
      </c>
      <c r="E52" s="1">
        <v>1.3899999999999999E-2</v>
      </c>
      <c r="F52" s="1">
        <v>2.3281999999999998</v>
      </c>
      <c r="G52">
        <v>1.18E-2</v>
      </c>
      <c r="H52">
        <v>1.9893000000000001</v>
      </c>
      <c r="I52">
        <v>0.47</v>
      </c>
      <c r="J52" t="s">
        <v>33</v>
      </c>
      <c r="K52" s="2" t="s">
        <v>26</v>
      </c>
    </row>
    <row r="53" spans="1:11">
      <c r="A53" s="1" t="s">
        <v>48</v>
      </c>
      <c r="B53" s="1" t="s">
        <v>49</v>
      </c>
      <c r="C53" s="1" t="s">
        <v>20</v>
      </c>
      <c r="D53" s="1" t="s">
        <v>21</v>
      </c>
      <c r="E53" s="1">
        <v>2.1700000000000001E-2</v>
      </c>
      <c r="F53" s="1">
        <v>2.2652999999999999</v>
      </c>
      <c r="G53">
        <v>2.1499999999999998E-2</v>
      </c>
      <c r="H53">
        <v>2.6553</v>
      </c>
      <c r="I53">
        <v>-0.46820000000000001</v>
      </c>
      <c r="J53" t="s">
        <v>33</v>
      </c>
      <c r="K53" s="2" t="s">
        <v>26</v>
      </c>
    </row>
    <row r="54" spans="1:11">
      <c r="A54" s="1" t="s">
        <v>48</v>
      </c>
      <c r="B54" s="1" t="s">
        <v>49</v>
      </c>
      <c r="C54" s="1" t="s">
        <v>22</v>
      </c>
      <c r="D54" s="1" t="s">
        <v>23</v>
      </c>
      <c r="E54" s="1">
        <v>7.7600000000000002E-2</v>
      </c>
      <c r="F54" s="1">
        <v>1.6995</v>
      </c>
      <c r="G54">
        <v>0.14710000000000001</v>
      </c>
      <c r="H54">
        <v>2.0108000000000001</v>
      </c>
      <c r="I54">
        <v>-0.60799999999999998</v>
      </c>
      <c r="J54" t="s">
        <v>33</v>
      </c>
      <c r="K54" s="2" t="s">
        <v>26</v>
      </c>
    </row>
    <row r="55" spans="1:11">
      <c r="A55" s="1" t="s">
        <v>48</v>
      </c>
      <c r="B55" s="1" t="s">
        <v>49</v>
      </c>
      <c r="C55" s="1" t="s">
        <v>24</v>
      </c>
      <c r="D55" s="1" t="s">
        <v>25</v>
      </c>
      <c r="E55" s="1">
        <v>6.1899999999999997E-2</v>
      </c>
      <c r="F55" s="1">
        <v>2.3820999999999999</v>
      </c>
      <c r="G55">
        <v>2.5700000000000001E-2</v>
      </c>
      <c r="H55">
        <v>1.9277</v>
      </c>
      <c r="I55">
        <v>0.85760000000000003</v>
      </c>
      <c r="J55" t="s">
        <v>33</v>
      </c>
      <c r="K55" s="2" t="s">
        <v>26</v>
      </c>
    </row>
    <row r="56" spans="1:11">
      <c r="A56" s="1" t="s">
        <v>50</v>
      </c>
      <c r="B56" s="1" t="s">
        <v>51</v>
      </c>
      <c r="C56" s="1" t="s">
        <v>17</v>
      </c>
      <c r="D56" s="1" t="s">
        <v>18</v>
      </c>
      <c r="E56" s="1">
        <v>1.14E-2</v>
      </c>
      <c r="F56" s="1">
        <v>2.1432000000000002</v>
      </c>
      <c r="G56">
        <v>7.6E-3</v>
      </c>
      <c r="H56">
        <v>1.7861</v>
      </c>
      <c r="I56">
        <v>0.61319999999999997</v>
      </c>
      <c r="J56" t="s">
        <v>33</v>
      </c>
      <c r="K56" s="2" t="s">
        <v>26</v>
      </c>
    </row>
    <row r="57" spans="1:11">
      <c r="A57" s="1" t="s">
        <v>50</v>
      </c>
      <c r="B57" s="1" t="s">
        <v>51</v>
      </c>
      <c r="C57" s="1" t="s">
        <v>20</v>
      </c>
      <c r="D57" s="1" t="s">
        <v>21</v>
      </c>
      <c r="E57" s="1">
        <v>3.3500000000000002E-2</v>
      </c>
      <c r="F57" s="1">
        <v>1.9367000000000001</v>
      </c>
      <c r="G57">
        <v>5.0099999999999999E-2</v>
      </c>
      <c r="H57">
        <v>2.5165000000000002</v>
      </c>
      <c r="I57">
        <v>-0.87739999999999996</v>
      </c>
      <c r="J57" t="s">
        <v>33</v>
      </c>
      <c r="K57" s="2" t="s">
        <v>26</v>
      </c>
    </row>
    <row r="58" spans="1:11">
      <c r="A58" s="1" t="s">
        <v>50</v>
      </c>
      <c r="B58" s="1" t="s">
        <v>51</v>
      </c>
      <c r="C58" s="1" t="s">
        <v>22</v>
      </c>
      <c r="D58" s="1" t="s">
        <v>23</v>
      </c>
      <c r="E58" s="1">
        <v>4.99E-2</v>
      </c>
      <c r="F58" s="1">
        <v>1.7278</v>
      </c>
      <c r="G58">
        <v>8.1299999999999997E-2</v>
      </c>
      <c r="H58">
        <v>2.218</v>
      </c>
      <c r="I58">
        <v>-0.79069999999999996</v>
      </c>
      <c r="J58" t="s">
        <v>33</v>
      </c>
      <c r="K58" s="2" t="s">
        <v>26</v>
      </c>
    </row>
    <row r="59" spans="1:11">
      <c r="A59" s="1" t="s">
        <v>50</v>
      </c>
      <c r="B59" s="1" t="s">
        <v>51</v>
      </c>
      <c r="C59" s="1" t="s">
        <v>24</v>
      </c>
      <c r="D59" s="1" t="s">
        <v>25</v>
      </c>
      <c r="E59" s="1">
        <v>6.54E-2</v>
      </c>
      <c r="F59" s="1">
        <v>2.2121</v>
      </c>
      <c r="G59">
        <v>2.9499999999999998E-2</v>
      </c>
      <c r="H59">
        <v>1.7025999999999999</v>
      </c>
      <c r="I59">
        <v>0.94279999999999997</v>
      </c>
      <c r="J59" t="s">
        <v>33</v>
      </c>
      <c r="K59" s="2" t="s">
        <v>26</v>
      </c>
    </row>
    <row r="60" spans="1:11">
      <c r="A60" s="1" t="s">
        <v>52</v>
      </c>
      <c r="B60" s="1" t="s">
        <v>53</v>
      </c>
      <c r="C60" s="1" t="s">
        <v>17</v>
      </c>
      <c r="D60" s="1" t="s">
        <v>18</v>
      </c>
      <c r="E60" s="1">
        <v>1.9199999999999998E-2</v>
      </c>
      <c r="F60" s="1">
        <v>2.2038000000000002</v>
      </c>
      <c r="G60">
        <v>6.8999999999999999E-3</v>
      </c>
      <c r="H60">
        <v>1.6589</v>
      </c>
      <c r="I60">
        <v>0.95820000000000005</v>
      </c>
      <c r="J60" t="s">
        <v>33</v>
      </c>
      <c r="K60" s="2" t="s">
        <v>26</v>
      </c>
    </row>
    <row r="61" spans="1:11">
      <c r="A61" s="1" t="s">
        <v>52</v>
      </c>
      <c r="B61" s="1" t="s">
        <v>53</v>
      </c>
      <c r="C61" s="1" t="s">
        <v>20</v>
      </c>
      <c r="D61" s="1" t="s">
        <v>21</v>
      </c>
      <c r="E61" s="1">
        <v>5.5999999999999999E-3</v>
      </c>
      <c r="F61" s="1">
        <v>2.6011000000000002</v>
      </c>
      <c r="G61">
        <v>1.84E-2</v>
      </c>
      <c r="H61">
        <v>3.1968000000000001</v>
      </c>
      <c r="I61">
        <v>-1.0875999999999999</v>
      </c>
      <c r="J61" t="s">
        <v>33</v>
      </c>
      <c r="K61" s="2" t="s">
        <v>26</v>
      </c>
    </row>
    <row r="62" spans="1:11">
      <c r="A62" s="1" t="s">
        <v>52</v>
      </c>
      <c r="B62" s="1" t="s">
        <v>53</v>
      </c>
      <c r="C62" s="1" t="s">
        <v>22</v>
      </c>
      <c r="D62" s="1" t="s">
        <v>23</v>
      </c>
      <c r="E62" s="1">
        <v>2.8400000000000002E-2</v>
      </c>
      <c r="F62" s="1">
        <v>1.9375</v>
      </c>
      <c r="G62">
        <v>5.8400000000000001E-2</v>
      </c>
      <c r="H62">
        <v>2.2389000000000001</v>
      </c>
      <c r="I62">
        <v>-0.5968</v>
      </c>
      <c r="J62" t="s">
        <v>33</v>
      </c>
      <c r="K62" s="2" t="s">
        <v>26</v>
      </c>
    </row>
    <row r="63" spans="1:11">
      <c r="A63" s="1" t="s">
        <v>52</v>
      </c>
      <c r="B63" s="1" t="s">
        <v>53</v>
      </c>
      <c r="C63" s="1" t="s">
        <v>24</v>
      </c>
      <c r="D63" s="1" t="s">
        <v>25</v>
      </c>
      <c r="E63" s="1">
        <v>9.9699999999999997E-2</v>
      </c>
      <c r="F63" s="1">
        <v>2.2709000000000001</v>
      </c>
      <c r="G63">
        <v>1.7000000000000001E-2</v>
      </c>
      <c r="H63">
        <v>1.7779</v>
      </c>
      <c r="I63">
        <v>1.137</v>
      </c>
      <c r="J63" t="s">
        <v>33</v>
      </c>
      <c r="K63" s="2" t="s">
        <v>26</v>
      </c>
    </row>
    <row r="64" spans="1:11">
      <c r="A64" s="1" t="s">
        <v>54</v>
      </c>
      <c r="B64" s="1" t="s">
        <v>55</v>
      </c>
      <c r="C64" s="1" t="s">
        <v>17</v>
      </c>
      <c r="D64" s="1" t="s">
        <v>18</v>
      </c>
      <c r="E64" s="1">
        <v>1.18E-2</v>
      </c>
      <c r="F64" s="1">
        <v>2.2732999999999999</v>
      </c>
      <c r="G64">
        <v>8.6E-3</v>
      </c>
      <c r="H64">
        <v>1.6215999999999999</v>
      </c>
      <c r="I64">
        <v>0.81920000000000004</v>
      </c>
      <c r="J64" t="s">
        <v>19</v>
      </c>
      <c r="K64" s="2" t="s">
        <v>26</v>
      </c>
    </row>
    <row r="65" spans="1:11">
      <c r="A65" s="1" t="s">
        <v>54</v>
      </c>
      <c r="B65" s="1" t="s">
        <v>55</v>
      </c>
      <c r="C65" s="1" t="s">
        <v>20</v>
      </c>
      <c r="D65" s="1" t="s">
        <v>21</v>
      </c>
      <c r="E65" s="1">
        <v>3.3599999999999998E-2</v>
      </c>
      <c r="F65" s="1">
        <v>2.2122999999999999</v>
      </c>
      <c r="G65">
        <v>4.2799999999999998E-2</v>
      </c>
      <c r="H65">
        <v>2.7965</v>
      </c>
      <c r="I65">
        <v>-0.73280000000000001</v>
      </c>
      <c r="J65" t="s">
        <v>19</v>
      </c>
      <c r="K65" s="2" t="s">
        <v>26</v>
      </c>
    </row>
    <row r="66" spans="1:11">
      <c r="A66" s="1" t="s">
        <v>54</v>
      </c>
      <c r="B66" s="1" t="s">
        <v>55</v>
      </c>
      <c r="C66" s="1" t="s">
        <v>22</v>
      </c>
      <c r="D66" s="1" t="s">
        <v>23</v>
      </c>
      <c r="E66" s="1">
        <v>6.83E-2</v>
      </c>
      <c r="F66" s="1">
        <v>1.8022</v>
      </c>
      <c r="G66">
        <v>8.5400000000000004E-2</v>
      </c>
      <c r="H66">
        <v>2.4388000000000001</v>
      </c>
      <c r="I66">
        <v>-0.76300000000000001</v>
      </c>
      <c r="J66" t="s">
        <v>19</v>
      </c>
      <c r="K66" s="2" t="s">
        <v>26</v>
      </c>
    </row>
    <row r="67" spans="1:11">
      <c r="A67" s="1" t="s">
        <v>54</v>
      </c>
      <c r="B67" s="1" t="s">
        <v>55</v>
      </c>
      <c r="C67" s="1" t="s">
        <v>24</v>
      </c>
      <c r="D67" s="1" t="s">
        <v>25</v>
      </c>
      <c r="E67" s="1">
        <v>2.23E-2</v>
      </c>
      <c r="F67" s="1">
        <v>2.7168999999999999</v>
      </c>
      <c r="G67">
        <v>1.3299999999999999E-2</v>
      </c>
      <c r="H67">
        <v>1.3303</v>
      </c>
      <c r="I67">
        <v>1.6877</v>
      </c>
      <c r="J67" t="s">
        <v>19</v>
      </c>
      <c r="K67" s="2" t="s">
        <v>26</v>
      </c>
    </row>
    <row r="68" spans="1:11">
      <c r="A68" s="1" t="s">
        <v>56</v>
      </c>
      <c r="B68" s="1" t="s">
        <v>57</v>
      </c>
      <c r="C68" s="1" t="s">
        <v>17</v>
      </c>
      <c r="D68" s="1" t="s">
        <v>18</v>
      </c>
      <c r="E68" s="1">
        <v>1.6799999999999999E-2</v>
      </c>
      <c r="F68" s="1">
        <v>2.2568999999999999</v>
      </c>
      <c r="G68">
        <v>1.4800000000000001E-2</v>
      </c>
      <c r="H68">
        <v>1.8432999999999999</v>
      </c>
      <c r="I68">
        <v>0.50209999999999999</v>
      </c>
      <c r="J68" t="s">
        <v>33</v>
      </c>
      <c r="K68" s="2" t="s">
        <v>15</v>
      </c>
    </row>
    <row r="69" spans="1:11">
      <c r="A69" s="1" t="s">
        <v>56</v>
      </c>
      <c r="B69" s="1" t="s">
        <v>57</v>
      </c>
      <c r="C69" s="1" t="s">
        <v>20</v>
      </c>
      <c r="D69" s="1" t="s">
        <v>21</v>
      </c>
      <c r="E69" s="1">
        <v>8.8000000000000005E-3</v>
      </c>
      <c r="F69" s="1">
        <v>2.5689000000000002</v>
      </c>
      <c r="G69">
        <v>1.4999999999999999E-2</v>
      </c>
      <c r="H69">
        <v>3.0347</v>
      </c>
      <c r="I69">
        <v>-0.76290000000000002</v>
      </c>
      <c r="J69" t="s">
        <v>33</v>
      </c>
      <c r="K69" s="2" t="s">
        <v>15</v>
      </c>
    </row>
    <row r="70" spans="1:11">
      <c r="A70" s="1" t="s">
        <v>56</v>
      </c>
      <c r="B70" s="1" t="s">
        <v>57</v>
      </c>
      <c r="C70" s="1" t="s">
        <v>22</v>
      </c>
      <c r="D70" s="1" t="s">
        <v>23</v>
      </c>
      <c r="E70" s="1">
        <v>9.9000000000000008E-3</v>
      </c>
      <c r="F70" s="1">
        <v>1.8985000000000001</v>
      </c>
      <c r="G70">
        <v>4.5499999999999999E-2</v>
      </c>
      <c r="H70">
        <v>2.6446999999999998</v>
      </c>
      <c r="I70">
        <v>-1.4955000000000001</v>
      </c>
      <c r="J70" t="s">
        <v>33</v>
      </c>
      <c r="K70" s="2" t="s">
        <v>15</v>
      </c>
    </row>
    <row r="71" spans="1:11">
      <c r="A71" s="1" t="s">
        <v>56</v>
      </c>
      <c r="B71" s="1" t="s">
        <v>57</v>
      </c>
      <c r="C71" s="1" t="s">
        <v>24</v>
      </c>
      <c r="D71" s="1" t="s">
        <v>25</v>
      </c>
      <c r="E71" s="1">
        <v>7.1999999999999995E-2</v>
      </c>
      <c r="F71" s="1">
        <v>2.3885000000000001</v>
      </c>
      <c r="G71">
        <v>2.9499999999999998E-2</v>
      </c>
      <c r="H71">
        <v>1.9064000000000001</v>
      </c>
      <c r="I71">
        <v>0.91390000000000005</v>
      </c>
      <c r="J71" t="s">
        <v>33</v>
      </c>
      <c r="K71" s="2" t="s">
        <v>15</v>
      </c>
    </row>
    <row r="72" spans="1:11">
      <c r="A72" s="1" t="s">
        <v>58</v>
      </c>
      <c r="B72" s="1" t="s">
        <v>59</v>
      </c>
      <c r="C72" s="1" t="s">
        <v>17</v>
      </c>
      <c r="D72" s="1" t="s">
        <v>18</v>
      </c>
      <c r="E72" s="1">
        <v>3.6499999999999998E-2</v>
      </c>
      <c r="F72" s="1">
        <v>2.1133000000000002</v>
      </c>
      <c r="G72">
        <v>8.0999999999999996E-3</v>
      </c>
      <c r="H72">
        <v>1.4943</v>
      </c>
      <c r="I72">
        <v>1.1324000000000001</v>
      </c>
      <c r="J72" t="s">
        <v>33</v>
      </c>
      <c r="K72" s="2" t="s">
        <v>15</v>
      </c>
    </row>
    <row r="73" spans="1:11">
      <c r="A73" s="1" t="s">
        <v>58</v>
      </c>
      <c r="B73" s="1" t="s">
        <v>59</v>
      </c>
      <c r="C73" s="1" t="s">
        <v>20</v>
      </c>
      <c r="D73" s="1" t="s">
        <v>21</v>
      </c>
      <c r="E73" s="1">
        <v>8.6999999999999994E-3</v>
      </c>
      <c r="F73" s="1">
        <v>2.8927</v>
      </c>
      <c r="G73">
        <v>5.0000000000000001E-3</v>
      </c>
      <c r="H73">
        <v>3.0463</v>
      </c>
      <c r="I73">
        <v>0</v>
      </c>
      <c r="J73" t="s">
        <v>33</v>
      </c>
      <c r="K73" s="2" t="s">
        <v>15</v>
      </c>
    </row>
    <row r="74" spans="1:11">
      <c r="A74" s="1" t="s">
        <v>58</v>
      </c>
      <c r="B74" s="1" t="s">
        <v>59</v>
      </c>
      <c r="C74" s="1" t="s">
        <v>22</v>
      </c>
      <c r="D74" s="1" t="s">
        <v>23</v>
      </c>
      <c r="E74" s="1">
        <v>1.7299999999999999E-2</v>
      </c>
      <c r="F74" s="1">
        <v>1.9830000000000001</v>
      </c>
      <c r="G74">
        <v>1.21E-2</v>
      </c>
      <c r="H74">
        <v>2.0865</v>
      </c>
      <c r="I74">
        <v>0</v>
      </c>
      <c r="J74" t="s">
        <v>33</v>
      </c>
      <c r="K74" s="2" t="s">
        <v>15</v>
      </c>
    </row>
    <row r="75" spans="1:11">
      <c r="A75" s="1" t="s">
        <v>58</v>
      </c>
      <c r="B75" s="1" t="s">
        <v>59</v>
      </c>
      <c r="C75" s="1" t="s">
        <v>24</v>
      </c>
      <c r="D75" s="1" t="s">
        <v>25</v>
      </c>
      <c r="E75" s="1">
        <v>0.21160000000000001</v>
      </c>
      <c r="F75" s="1">
        <v>2.2012999999999998</v>
      </c>
      <c r="G75">
        <v>1.3899999999999999E-2</v>
      </c>
      <c r="H75">
        <v>1.5912999999999999</v>
      </c>
      <c r="I75">
        <v>1.508</v>
      </c>
      <c r="J75" t="s">
        <v>33</v>
      </c>
      <c r="K75" s="2" t="s">
        <v>15</v>
      </c>
    </row>
    <row r="76" spans="1:11">
      <c r="A76" s="1" t="s">
        <v>60</v>
      </c>
      <c r="B76" s="1" t="s">
        <v>61</v>
      </c>
      <c r="C76" s="1" t="s">
        <v>17</v>
      </c>
      <c r="D76" s="1" t="s">
        <v>18</v>
      </c>
      <c r="E76" s="1">
        <v>6.7100000000000007E-2</v>
      </c>
      <c r="F76" s="1">
        <v>1.5911</v>
      </c>
      <c r="G76">
        <v>1.1999999999999999E-3</v>
      </c>
      <c r="H76">
        <v>1.1486000000000001</v>
      </c>
      <c r="I76">
        <v>2.2902999999999998</v>
      </c>
      <c r="J76" t="s">
        <v>33</v>
      </c>
      <c r="K76" s="2" t="s">
        <v>15</v>
      </c>
    </row>
    <row r="77" spans="1:11">
      <c r="A77" s="1" t="s">
        <v>60</v>
      </c>
      <c r="B77" s="1" t="s">
        <v>61</v>
      </c>
      <c r="C77" s="1" t="s">
        <v>20</v>
      </c>
      <c r="D77" s="1" t="s">
        <v>21</v>
      </c>
      <c r="E77" s="1">
        <v>2.7799999999999998E-2</v>
      </c>
      <c r="F77" s="1">
        <v>2.1335999999999999</v>
      </c>
      <c r="G77">
        <v>8.9999999999999998E-4</v>
      </c>
      <c r="H77">
        <v>1.9152</v>
      </c>
      <c r="I77">
        <v>1.7768999999999999</v>
      </c>
      <c r="J77" t="s">
        <v>33</v>
      </c>
      <c r="K77" s="2" t="s">
        <v>15</v>
      </c>
    </row>
    <row r="78" spans="1:11">
      <c r="A78" s="1" t="s">
        <v>60</v>
      </c>
      <c r="B78" s="1" t="s">
        <v>61</v>
      </c>
      <c r="C78" s="1" t="s">
        <v>22</v>
      </c>
      <c r="D78" s="1" t="s">
        <v>23</v>
      </c>
      <c r="E78" s="1">
        <v>2.93E-2</v>
      </c>
      <c r="F78" s="1">
        <v>1.9501999999999999</v>
      </c>
      <c r="G78">
        <v>2.47E-2</v>
      </c>
      <c r="H78">
        <v>2.0055999999999998</v>
      </c>
      <c r="I78">
        <v>0</v>
      </c>
      <c r="J78" t="s">
        <v>33</v>
      </c>
      <c r="K78" s="2" t="s">
        <v>15</v>
      </c>
    </row>
    <row r="79" spans="1:11">
      <c r="A79" s="1" t="s">
        <v>60</v>
      </c>
      <c r="B79" s="1" t="s">
        <v>61</v>
      </c>
      <c r="C79" s="1" t="s">
        <v>24</v>
      </c>
      <c r="D79" s="1" t="s">
        <v>25</v>
      </c>
      <c r="E79" s="1">
        <v>0.19289999999999999</v>
      </c>
      <c r="F79" s="1">
        <v>1.9672000000000001</v>
      </c>
      <c r="G79">
        <v>8.3000000000000001E-3</v>
      </c>
      <c r="H79">
        <v>1.6534</v>
      </c>
      <c r="I79">
        <v>1.7479</v>
      </c>
      <c r="J79" t="s">
        <v>33</v>
      </c>
      <c r="K79" s="2" t="s">
        <v>15</v>
      </c>
    </row>
    <row r="80" spans="1:11">
      <c r="A80" s="1" t="s">
        <v>62</v>
      </c>
      <c r="B80" s="1" t="s">
        <v>63</v>
      </c>
      <c r="C80" s="1" t="s">
        <v>17</v>
      </c>
      <c r="D80" s="1" t="s">
        <v>18</v>
      </c>
      <c r="E80" s="1">
        <v>1.84E-2</v>
      </c>
      <c r="F80" s="1">
        <v>2.0703</v>
      </c>
      <c r="G80">
        <v>1.41E-2</v>
      </c>
      <c r="H80">
        <v>1.5993999999999999</v>
      </c>
      <c r="I80">
        <v>0.59570000000000001</v>
      </c>
      <c r="J80" t="s">
        <v>33</v>
      </c>
      <c r="K80" s="2" t="s">
        <v>26</v>
      </c>
    </row>
    <row r="81" spans="1:11">
      <c r="A81" s="1" t="s">
        <v>62</v>
      </c>
      <c r="B81" s="1" t="s">
        <v>63</v>
      </c>
      <c r="C81" s="1" t="s">
        <v>20</v>
      </c>
      <c r="D81" s="1" t="s">
        <v>21</v>
      </c>
      <c r="E81" s="1">
        <v>7.9000000000000008E-3</v>
      </c>
      <c r="F81" s="1">
        <v>2.4155000000000002</v>
      </c>
      <c r="G81">
        <v>1.8499999999999999E-2</v>
      </c>
      <c r="H81">
        <v>3.0583999999999998</v>
      </c>
      <c r="I81">
        <v>-0.98160000000000003</v>
      </c>
      <c r="J81" t="s">
        <v>33</v>
      </c>
      <c r="K81" s="2" t="s">
        <v>26</v>
      </c>
    </row>
    <row r="82" spans="1:11">
      <c r="A82" s="1" t="s">
        <v>62</v>
      </c>
      <c r="B82" s="1" t="s">
        <v>63</v>
      </c>
      <c r="C82" s="1" t="s">
        <v>22</v>
      </c>
      <c r="D82" s="1" t="s">
        <v>23</v>
      </c>
      <c r="E82" s="1">
        <v>3.8899999999999997E-2</v>
      </c>
      <c r="F82" s="1">
        <v>1.7290000000000001</v>
      </c>
      <c r="G82">
        <v>3.2500000000000001E-2</v>
      </c>
      <c r="H82">
        <v>1.7879</v>
      </c>
      <c r="I82">
        <v>0</v>
      </c>
      <c r="J82" t="s">
        <v>33</v>
      </c>
      <c r="K82" s="2" t="s">
        <v>26</v>
      </c>
    </row>
    <row r="83" spans="1:11">
      <c r="A83" s="1" t="s">
        <v>62</v>
      </c>
      <c r="B83" s="1" t="s">
        <v>63</v>
      </c>
      <c r="C83" s="1" t="s">
        <v>24</v>
      </c>
      <c r="D83" s="1" t="s">
        <v>25</v>
      </c>
      <c r="E83" s="1">
        <v>8.0399999999999999E-2</v>
      </c>
      <c r="F83" s="1">
        <v>2.4041000000000001</v>
      </c>
      <c r="G83">
        <v>1.9900000000000001E-2</v>
      </c>
      <c r="H83">
        <v>1.6882999999999999</v>
      </c>
      <c r="I83">
        <v>1.2456</v>
      </c>
      <c r="J83" t="s">
        <v>33</v>
      </c>
      <c r="K83" s="2" t="s">
        <v>26</v>
      </c>
    </row>
    <row r="84" spans="1:11">
      <c r="A84" s="1" t="s">
        <v>64</v>
      </c>
      <c r="B84" s="1" t="s">
        <v>65</v>
      </c>
      <c r="C84" s="1" t="s">
        <v>17</v>
      </c>
      <c r="D84" s="1" t="s">
        <v>18</v>
      </c>
      <c r="E84" s="1">
        <v>3.0800000000000001E-2</v>
      </c>
      <c r="F84" s="1">
        <v>2.2240000000000002</v>
      </c>
      <c r="G84">
        <v>2.4E-2</v>
      </c>
      <c r="H84">
        <v>2.3054999999999999</v>
      </c>
      <c r="I84">
        <v>0</v>
      </c>
      <c r="J84" t="s">
        <v>33</v>
      </c>
      <c r="K84" s="2" t="s">
        <v>15</v>
      </c>
    </row>
    <row r="85" spans="1:11">
      <c r="A85" s="1" t="s">
        <v>64</v>
      </c>
      <c r="B85" s="1" t="s">
        <v>65</v>
      </c>
      <c r="C85" s="1" t="s">
        <v>20</v>
      </c>
      <c r="D85" s="1" t="s">
        <v>21</v>
      </c>
      <c r="E85" s="1">
        <v>4.7000000000000002E-3</v>
      </c>
      <c r="F85" s="1">
        <v>2.653</v>
      </c>
      <c r="G85">
        <v>1.3100000000000001E-2</v>
      </c>
      <c r="H85">
        <v>3.1274000000000002</v>
      </c>
      <c r="I85">
        <v>-0.83789999999999998</v>
      </c>
      <c r="J85" t="s">
        <v>33</v>
      </c>
      <c r="K85" s="2" t="s">
        <v>15</v>
      </c>
    </row>
    <row r="86" spans="1:11">
      <c r="A86" s="1" t="s">
        <v>64</v>
      </c>
      <c r="B86" s="1" t="s">
        <v>65</v>
      </c>
      <c r="C86" s="1" t="s">
        <v>22</v>
      </c>
      <c r="D86" s="1" t="s">
        <v>23</v>
      </c>
      <c r="E86" s="1">
        <v>8.0000000000000002E-3</v>
      </c>
      <c r="F86" s="1">
        <v>2.0148999999999999</v>
      </c>
      <c r="G86">
        <v>3.8199999999999998E-2</v>
      </c>
      <c r="H86">
        <v>2.1673</v>
      </c>
      <c r="I86">
        <v>-0.68420000000000003</v>
      </c>
      <c r="J86" t="s">
        <v>33</v>
      </c>
      <c r="K86" s="2" t="s">
        <v>15</v>
      </c>
    </row>
    <row r="87" spans="1:11">
      <c r="A87" s="1" t="s">
        <v>64</v>
      </c>
      <c r="B87" s="1" t="s">
        <v>65</v>
      </c>
      <c r="C87" s="1" t="s">
        <v>24</v>
      </c>
      <c r="D87" s="1" t="s">
        <v>25</v>
      </c>
      <c r="E87" s="1">
        <v>9.5899999999999999E-2</v>
      </c>
      <c r="F87" s="1">
        <v>2.343</v>
      </c>
      <c r="G87">
        <v>1.2800000000000001E-2</v>
      </c>
      <c r="H87">
        <v>2.0632999999999999</v>
      </c>
      <c r="I87">
        <v>0.9516</v>
      </c>
      <c r="J87" t="s">
        <v>33</v>
      </c>
      <c r="K87" s="2" t="s">
        <v>15</v>
      </c>
    </row>
    <row r="88" spans="1:11">
      <c r="A88" s="1" t="s">
        <v>66</v>
      </c>
      <c r="B88" s="1" t="s">
        <v>67</v>
      </c>
      <c r="C88" s="1" t="s">
        <v>17</v>
      </c>
      <c r="D88" s="1" t="s">
        <v>18</v>
      </c>
      <c r="E88" s="1">
        <v>1.44E-2</v>
      </c>
      <c r="F88" s="1">
        <v>2.1768000000000001</v>
      </c>
      <c r="G88">
        <v>1.17E-2</v>
      </c>
      <c r="H88">
        <v>1.6397999999999999</v>
      </c>
      <c r="I88">
        <v>0.65239999999999998</v>
      </c>
      <c r="J88" t="s">
        <v>19</v>
      </c>
      <c r="K88" s="2" t="s">
        <v>26</v>
      </c>
    </row>
    <row r="89" spans="1:11">
      <c r="A89" s="1" t="s">
        <v>66</v>
      </c>
      <c r="B89" s="1" t="s">
        <v>67</v>
      </c>
      <c r="C89" s="1" t="s">
        <v>20</v>
      </c>
      <c r="D89" s="1" t="s">
        <v>21</v>
      </c>
      <c r="E89" s="1">
        <v>2.0899999999999998E-2</v>
      </c>
      <c r="F89" s="1">
        <v>2.1772</v>
      </c>
      <c r="G89">
        <v>2.8500000000000001E-2</v>
      </c>
      <c r="H89">
        <v>3.3763999999999998</v>
      </c>
      <c r="I89">
        <v>-1.4395</v>
      </c>
      <c r="J89" t="s">
        <v>19</v>
      </c>
      <c r="K89" s="2" t="s">
        <v>26</v>
      </c>
    </row>
    <row r="90" spans="1:11">
      <c r="A90" s="1" t="s">
        <v>66</v>
      </c>
      <c r="B90" s="1" t="s">
        <v>67</v>
      </c>
      <c r="C90" s="1" t="s">
        <v>22</v>
      </c>
      <c r="D90" s="1" t="s">
        <v>23</v>
      </c>
      <c r="E90" s="1">
        <v>5.8400000000000001E-2</v>
      </c>
      <c r="F90" s="1">
        <v>1.6432</v>
      </c>
      <c r="G90">
        <v>7.6899999999999996E-2</v>
      </c>
      <c r="H90">
        <v>2.6833999999999998</v>
      </c>
      <c r="I90">
        <v>-1.2484</v>
      </c>
      <c r="J90" t="s">
        <v>19</v>
      </c>
      <c r="K90" s="2" t="s">
        <v>26</v>
      </c>
    </row>
    <row r="91" spans="1:11">
      <c r="A91" s="1" t="s">
        <v>66</v>
      </c>
      <c r="B91" s="1" t="s">
        <v>67</v>
      </c>
      <c r="C91" s="1" t="s">
        <v>24</v>
      </c>
      <c r="D91" s="1" t="s">
        <v>25</v>
      </c>
      <c r="E91" s="1">
        <v>3.2300000000000002E-2</v>
      </c>
      <c r="F91" s="1">
        <v>2.6825000000000001</v>
      </c>
      <c r="G91">
        <v>2.3900000000000001E-2</v>
      </c>
      <c r="H91">
        <v>1.6827000000000001</v>
      </c>
      <c r="I91">
        <v>1.1878</v>
      </c>
      <c r="J91" t="s">
        <v>19</v>
      </c>
      <c r="K91" s="2" t="s">
        <v>26</v>
      </c>
    </row>
    <row r="92" spans="1:11">
      <c r="A92" s="1" t="s">
        <v>68</v>
      </c>
      <c r="B92" s="1" t="s">
        <v>69</v>
      </c>
      <c r="C92" s="1" t="s">
        <v>17</v>
      </c>
      <c r="D92" s="1" t="s">
        <v>18</v>
      </c>
      <c r="E92" s="1">
        <v>5.7000000000000002E-3</v>
      </c>
      <c r="F92" s="1">
        <v>2.4786000000000001</v>
      </c>
      <c r="G92">
        <v>6.7000000000000002E-3</v>
      </c>
      <c r="H92">
        <v>2.6970000000000001</v>
      </c>
      <c r="I92">
        <v>-0.3105</v>
      </c>
      <c r="J92" t="s">
        <v>19</v>
      </c>
      <c r="K92" s="2" t="s">
        <v>26</v>
      </c>
    </row>
    <row r="93" spans="1:11">
      <c r="A93" s="1" t="s">
        <v>68</v>
      </c>
      <c r="B93" s="1" t="s">
        <v>69</v>
      </c>
      <c r="C93" s="1" t="s">
        <v>20</v>
      </c>
      <c r="D93" s="1" t="s">
        <v>21</v>
      </c>
      <c r="E93" s="1">
        <v>3.2199999999999999E-2</v>
      </c>
      <c r="F93" s="1">
        <v>2.1313</v>
      </c>
      <c r="G93">
        <v>4.2000000000000003E-2</v>
      </c>
      <c r="H93">
        <v>2.0312999999999999</v>
      </c>
      <c r="I93">
        <v>0</v>
      </c>
      <c r="J93" t="s">
        <v>19</v>
      </c>
      <c r="K93" s="2" t="s">
        <v>26</v>
      </c>
    </row>
    <row r="94" spans="1:11">
      <c r="A94" s="1" t="s">
        <v>68</v>
      </c>
      <c r="B94" s="1" t="s">
        <v>69</v>
      </c>
      <c r="C94" s="1" t="s">
        <v>22</v>
      </c>
      <c r="D94" s="1" t="s">
        <v>23</v>
      </c>
      <c r="E94" s="1">
        <v>6.4500000000000002E-2</v>
      </c>
      <c r="F94" s="1">
        <v>1.94</v>
      </c>
      <c r="G94">
        <v>4.53E-2</v>
      </c>
      <c r="H94">
        <v>2.4866999999999999</v>
      </c>
      <c r="I94">
        <v>-0.49819999999999998</v>
      </c>
      <c r="J94" t="s">
        <v>19</v>
      </c>
      <c r="K94" s="2" t="s">
        <v>26</v>
      </c>
    </row>
    <row r="95" spans="1:11">
      <c r="A95" s="1" t="s">
        <v>68</v>
      </c>
      <c r="B95" s="1" t="s">
        <v>69</v>
      </c>
      <c r="C95" s="1" t="s">
        <v>24</v>
      </c>
      <c r="D95" s="1" t="s">
        <v>25</v>
      </c>
      <c r="E95" s="1">
        <v>4.24E-2</v>
      </c>
      <c r="F95" s="1">
        <v>2.4289000000000001</v>
      </c>
      <c r="G95">
        <v>3.15E-2</v>
      </c>
      <c r="H95">
        <v>1.8297000000000001</v>
      </c>
      <c r="I95">
        <v>0.80559999999999998</v>
      </c>
      <c r="J95" t="s">
        <v>19</v>
      </c>
      <c r="K95" s="2" t="s">
        <v>26</v>
      </c>
    </row>
    <row r="96" spans="1:11">
      <c r="A96" s="1" t="s">
        <v>70</v>
      </c>
      <c r="B96" s="1" t="s">
        <v>71</v>
      </c>
      <c r="C96" s="1" t="s">
        <v>17</v>
      </c>
      <c r="D96" s="1" t="s">
        <v>18</v>
      </c>
      <c r="E96" s="1">
        <v>7.4000000000000003E-3</v>
      </c>
      <c r="F96" s="1">
        <v>2.4441999999999999</v>
      </c>
      <c r="G96">
        <v>8.9999999999999998E-4</v>
      </c>
      <c r="H96">
        <v>1.3061</v>
      </c>
      <c r="I96">
        <v>2.0108999999999999</v>
      </c>
      <c r="J96" t="s">
        <v>19</v>
      </c>
      <c r="K96" s="2" t="s">
        <v>15</v>
      </c>
    </row>
    <row r="97" spans="1:11">
      <c r="A97" s="1" t="s">
        <v>70</v>
      </c>
      <c r="B97" s="1" t="s">
        <v>71</v>
      </c>
      <c r="C97" s="1" t="s">
        <v>20</v>
      </c>
      <c r="D97" s="1" t="s">
        <v>21</v>
      </c>
      <c r="E97" s="1">
        <v>8.6E-3</v>
      </c>
      <c r="F97" s="1">
        <v>2.7326000000000001</v>
      </c>
      <c r="G97">
        <v>1.3100000000000001E-2</v>
      </c>
      <c r="H97">
        <v>2.5760000000000001</v>
      </c>
      <c r="I97">
        <v>0</v>
      </c>
      <c r="J97" t="s">
        <v>19</v>
      </c>
      <c r="K97" s="2" t="s">
        <v>15</v>
      </c>
    </row>
    <row r="98" spans="1:11">
      <c r="A98" s="1" t="s">
        <v>70</v>
      </c>
      <c r="B98" s="1" t="s">
        <v>71</v>
      </c>
      <c r="C98" s="1" t="s">
        <v>22</v>
      </c>
      <c r="D98" s="1" t="s">
        <v>23</v>
      </c>
      <c r="E98" s="1">
        <v>1.14E-2</v>
      </c>
      <c r="F98" s="1">
        <v>2.0859999999999999</v>
      </c>
      <c r="G98">
        <v>2.24E-2</v>
      </c>
      <c r="H98">
        <v>1.8368</v>
      </c>
      <c r="I98">
        <v>0</v>
      </c>
      <c r="J98" t="s">
        <v>19</v>
      </c>
      <c r="K98" s="2" t="s">
        <v>15</v>
      </c>
    </row>
    <row r="99" spans="1:11">
      <c r="A99" s="1" t="s">
        <v>70</v>
      </c>
      <c r="B99" s="1" t="s">
        <v>71</v>
      </c>
      <c r="C99" s="1" t="s">
        <v>24</v>
      </c>
      <c r="D99" s="1" t="s">
        <v>25</v>
      </c>
      <c r="E99" s="1">
        <v>4.5999999999999999E-2</v>
      </c>
      <c r="F99" s="1">
        <v>2.4312</v>
      </c>
      <c r="G99">
        <v>5.1000000000000004E-3</v>
      </c>
      <c r="H99">
        <v>1.0697000000000001</v>
      </c>
      <c r="I99">
        <v>2.2747999999999999</v>
      </c>
      <c r="J99" t="s">
        <v>19</v>
      </c>
      <c r="K99" s="2" t="s">
        <v>15</v>
      </c>
    </row>
    <row r="100" spans="1:11">
      <c r="A100" s="1" t="s">
        <v>72</v>
      </c>
      <c r="B100" s="1" t="s">
        <v>73</v>
      </c>
      <c r="C100" s="1" t="s">
        <v>17</v>
      </c>
      <c r="D100" s="1" t="s">
        <v>18</v>
      </c>
      <c r="E100" s="1">
        <v>4.1599999999999998E-2</v>
      </c>
      <c r="F100" s="1">
        <v>2.0508999999999999</v>
      </c>
      <c r="G100">
        <v>2.1899999999999999E-2</v>
      </c>
      <c r="H100">
        <v>1.419</v>
      </c>
      <c r="I100">
        <v>0.89629999999999999</v>
      </c>
      <c r="J100" t="s">
        <v>33</v>
      </c>
      <c r="K100" s="2" t="s">
        <v>15</v>
      </c>
    </row>
    <row r="101" spans="1:11">
      <c r="A101" s="1" t="s">
        <v>72</v>
      </c>
      <c r="B101" s="1" t="s">
        <v>73</v>
      </c>
      <c r="C101" s="1" t="s">
        <v>20</v>
      </c>
      <c r="D101" s="1" t="s">
        <v>21</v>
      </c>
      <c r="E101" s="1">
        <v>1.77E-2</v>
      </c>
      <c r="F101" s="1">
        <v>2.3370000000000002</v>
      </c>
      <c r="G101">
        <v>1.7600000000000001E-2</v>
      </c>
      <c r="H101">
        <v>2.3313000000000001</v>
      </c>
      <c r="I101">
        <v>0</v>
      </c>
      <c r="J101" t="s">
        <v>33</v>
      </c>
      <c r="K101" s="2" t="s">
        <v>15</v>
      </c>
    </row>
    <row r="102" spans="1:11">
      <c r="A102" s="1" t="s">
        <v>72</v>
      </c>
      <c r="B102" s="1" t="s">
        <v>73</v>
      </c>
      <c r="C102" s="1" t="s">
        <v>22</v>
      </c>
      <c r="D102" s="1" t="s">
        <v>23</v>
      </c>
      <c r="E102" s="1">
        <v>0.1041</v>
      </c>
      <c r="F102" s="1">
        <v>1.2184999999999999</v>
      </c>
      <c r="G102">
        <v>7.6100000000000001E-2</v>
      </c>
      <c r="H102">
        <v>1.3077000000000001</v>
      </c>
      <c r="I102">
        <v>0</v>
      </c>
      <c r="J102" t="s">
        <v>33</v>
      </c>
      <c r="K102" s="2" t="s">
        <v>15</v>
      </c>
    </row>
    <row r="103" spans="1:11">
      <c r="A103" s="1" t="s">
        <v>72</v>
      </c>
      <c r="B103" s="1" t="s">
        <v>73</v>
      </c>
      <c r="C103" s="1" t="s">
        <v>24</v>
      </c>
      <c r="D103" s="1" t="s">
        <v>25</v>
      </c>
      <c r="E103" s="1">
        <v>0.15709999999999999</v>
      </c>
      <c r="F103" s="1">
        <v>2.1817000000000002</v>
      </c>
      <c r="G103">
        <v>2.24E-2</v>
      </c>
      <c r="H103">
        <v>1.7845</v>
      </c>
      <c r="I103">
        <v>1.0660000000000001</v>
      </c>
      <c r="J103" t="s">
        <v>33</v>
      </c>
      <c r="K103" s="2" t="s">
        <v>15</v>
      </c>
    </row>
    <row r="104" spans="1:11">
      <c r="A104" s="1" t="s">
        <v>74</v>
      </c>
      <c r="B104" s="1" t="s">
        <v>75</v>
      </c>
      <c r="C104" s="1" t="s">
        <v>17</v>
      </c>
      <c r="D104" s="1" t="s">
        <v>18</v>
      </c>
      <c r="E104" s="1">
        <v>2.9100000000000001E-2</v>
      </c>
      <c r="F104" s="1">
        <v>2.0893000000000002</v>
      </c>
      <c r="G104">
        <v>2.8299999999999999E-2</v>
      </c>
      <c r="H104">
        <v>2.0907</v>
      </c>
      <c r="I104">
        <v>0</v>
      </c>
      <c r="J104" t="s">
        <v>33</v>
      </c>
      <c r="K104" s="2" t="s">
        <v>15</v>
      </c>
    </row>
    <row r="105" spans="1:11">
      <c r="A105" s="1" t="s">
        <v>74</v>
      </c>
      <c r="B105" s="1" t="s">
        <v>75</v>
      </c>
      <c r="C105" s="1" t="s">
        <v>20</v>
      </c>
      <c r="D105" s="1" t="s">
        <v>21</v>
      </c>
      <c r="E105" s="1">
        <v>1.7500000000000002E-2</v>
      </c>
      <c r="F105" s="1">
        <v>2.4845999999999999</v>
      </c>
      <c r="G105">
        <v>2.2499999999999999E-2</v>
      </c>
      <c r="H105">
        <v>2.4106000000000001</v>
      </c>
      <c r="I105">
        <v>0</v>
      </c>
      <c r="J105" t="s">
        <v>33</v>
      </c>
      <c r="K105" s="2" t="s">
        <v>15</v>
      </c>
    </row>
    <row r="106" spans="1:11">
      <c r="A106" s="1" t="s">
        <v>74</v>
      </c>
      <c r="B106" s="1" t="s">
        <v>75</v>
      </c>
      <c r="C106" s="1" t="s">
        <v>22</v>
      </c>
      <c r="D106" s="1" t="s">
        <v>23</v>
      </c>
      <c r="E106" s="1">
        <v>5.1499999999999997E-2</v>
      </c>
      <c r="F106" s="1">
        <v>1.5198</v>
      </c>
      <c r="G106">
        <v>5.7099999999999998E-2</v>
      </c>
      <c r="H106">
        <v>1.4898</v>
      </c>
      <c r="I106">
        <v>0</v>
      </c>
      <c r="J106" t="s">
        <v>33</v>
      </c>
      <c r="K106" s="2" t="s">
        <v>15</v>
      </c>
    </row>
    <row r="107" spans="1:11">
      <c r="A107" s="1" t="s">
        <v>74</v>
      </c>
      <c r="B107" s="1" t="s">
        <v>75</v>
      </c>
      <c r="C107" s="1" t="s">
        <v>24</v>
      </c>
      <c r="D107" s="1" t="s">
        <v>25</v>
      </c>
      <c r="E107" s="1">
        <v>0.1014</v>
      </c>
      <c r="F107" s="1">
        <v>2.3448000000000002</v>
      </c>
      <c r="G107">
        <v>3.15E-2</v>
      </c>
      <c r="H107">
        <v>2.0341999999999998</v>
      </c>
      <c r="I107">
        <v>0.74850000000000005</v>
      </c>
      <c r="J107" t="s">
        <v>33</v>
      </c>
      <c r="K107" s="2" t="s">
        <v>15</v>
      </c>
    </row>
    <row r="108" spans="1:11">
      <c r="A108" s="1" t="s">
        <v>76</v>
      </c>
      <c r="B108" s="1" t="s">
        <v>77</v>
      </c>
      <c r="C108" s="1" t="s">
        <v>17</v>
      </c>
      <c r="D108" s="1" t="s">
        <v>18</v>
      </c>
      <c r="E108" s="1">
        <v>3.8100000000000002E-2</v>
      </c>
      <c r="F108" s="1">
        <v>2.0991</v>
      </c>
      <c r="G108">
        <v>3.2599999999999997E-2</v>
      </c>
      <c r="H108">
        <v>1.81</v>
      </c>
      <c r="I108">
        <v>0.4153</v>
      </c>
      <c r="J108" t="s">
        <v>33</v>
      </c>
      <c r="K108" s="2" t="s">
        <v>15</v>
      </c>
    </row>
    <row r="109" spans="1:11">
      <c r="A109" s="1" t="s">
        <v>76</v>
      </c>
      <c r="B109" s="1" t="s">
        <v>77</v>
      </c>
      <c r="C109" s="1" t="s">
        <v>20</v>
      </c>
      <c r="D109" s="1" t="s">
        <v>21</v>
      </c>
      <c r="E109" s="1">
        <v>8.5000000000000006E-3</v>
      </c>
      <c r="F109" s="1">
        <v>2.7789999999999999</v>
      </c>
      <c r="G109">
        <v>1.2999999999999999E-3</v>
      </c>
      <c r="H109">
        <v>3.0636999999999999</v>
      </c>
      <c r="I109">
        <v>0.31530000000000002</v>
      </c>
      <c r="J109" t="s">
        <v>33</v>
      </c>
      <c r="K109" s="2" t="s">
        <v>15</v>
      </c>
    </row>
    <row r="110" spans="1:11">
      <c r="A110" s="1" t="s">
        <v>76</v>
      </c>
      <c r="B110" s="1" t="s">
        <v>77</v>
      </c>
      <c r="C110" s="1" t="s">
        <v>22</v>
      </c>
      <c r="D110" s="1" t="s">
        <v>23</v>
      </c>
      <c r="E110" s="1">
        <v>3.73E-2</v>
      </c>
      <c r="F110" s="1">
        <v>1.6739999999999999</v>
      </c>
      <c r="G110">
        <v>5.8200000000000002E-2</v>
      </c>
      <c r="H110">
        <v>1.5438000000000001</v>
      </c>
      <c r="I110">
        <v>0</v>
      </c>
      <c r="J110" t="s">
        <v>33</v>
      </c>
      <c r="K110" s="2" t="s">
        <v>15</v>
      </c>
    </row>
    <row r="111" spans="1:11">
      <c r="A111" s="1" t="s">
        <v>76</v>
      </c>
      <c r="B111" s="1" t="s">
        <v>77</v>
      </c>
      <c r="C111" s="1" t="s">
        <v>24</v>
      </c>
      <c r="D111" s="1" t="s">
        <v>25</v>
      </c>
      <c r="E111" s="1">
        <v>0.1754</v>
      </c>
      <c r="F111" s="1">
        <v>2.1616</v>
      </c>
      <c r="G111">
        <v>2.8500000000000001E-2</v>
      </c>
      <c r="H111">
        <v>1.8501000000000001</v>
      </c>
      <c r="I111">
        <v>1.0204</v>
      </c>
      <c r="J111" t="s">
        <v>33</v>
      </c>
      <c r="K111" s="2" t="s">
        <v>15</v>
      </c>
    </row>
    <row r="112" spans="1:11">
      <c r="A112" s="1" t="s">
        <v>78</v>
      </c>
      <c r="B112" s="1" t="s">
        <v>79</v>
      </c>
      <c r="C112" s="1" t="s">
        <v>17</v>
      </c>
      <c r="D112" s="1" t="s">
        <v>18</v>
      </c>
      <c r="E112" s="1">
        <v>1.8800000000000001E-2</v>
      </c>
      <c r="F112" s="1">
        <v>2.0527000000000002</v>
      </c>
      <c r="G112">
        <v>2.7699999999999999E-2</v>
      </c>
      <c r="H112">
        <v>1.5192000000000001</v>
      </c>
      <c r="I112">
        <v>0.46450000000000002</v>
      </c>
      <c r="J112" t="s">
        <v>33</v>
      </c>
      <c r="K112" s="2" t="s">
        <v>26</v>
      </c>
    </row>
    <row r="113" spans="1:11">
      <c r="A113" s="1" t="s">
        <v>78</v>
      </c>
      <c r="B113" s="1" t="s">
        <v>79</v>
      </c>
      <c r="C113" s="1" t="s">
        <v>20</v>
      </c>
      <c r="D113" s="1" t="s">
        <v>21</v>
      </c>
      <c r="E113" s="1">
        <v>3.3E-3</v>
      </c>
      <c r="F113" s="1">
        <v>2.7515000000000001</v>
      </c>
      <c r="G113">
        <v>1.2500000000000001E-2</v>
      </c>
      <c r="H113">
        <v>3.3864999999999998</v>
      </c>
      <c r="I113">
        <v>-1.1939</v>
      </c>
      <c r="J113" t="s">
        <v>33</v>
      </c>
      <c r="K113" s="2" t="s">
        <v>26</v>
      </c>
    </row>
    <row r="114" spans="1:11">
      <c r="A114" s="1" t="s">
        <v>78</v>
      </c>
      <c r="B114" s="1" t="s">
        <v>79</v>
      </c>
      <c r="C114" s="1" t="s">
        <v>22</v>
      </c>
      <c r="D114" s="1" t="s">
        <v>23</v>
      </c>
      <c r="E114" s="1">
        <v>2.12E-2</v>
      </c>
      <c r="F114" s="1">
        <v>2.069</v>
      </c>
      <c r="G114">
        <v>7.3099999999999998E-2</v>
      </c>
      <c r="H114">
        <v>2.3439000000000001</v>
      </c>
      <c r="I114">
        <v>-0.73780000000000001</v>
      </c>
      <c r="J114" t="s">
        <v>33</v>
      </c>
      <c r="K114" s="2" t="s">
        <v>26</v>
      </c>
    </row>
    <row r="115" spans="1:11">
      <c r="A115" s="1" t="s">
        <v>78</v>
      </c>
      <c r="B115" s="1" t="s">
        <v>79</v>
      </c>
      <c r="C115" s="1" t="s">
        <v>24</v>
      </c>
      <c r="D115" s="1" t="s">
        <v>25</v>
      </c>
      <c r="E115" s="1">
        <v>5.6399999999999999E-2</v>
      </c>
      <c r="F115" s="1">
        <v>2.4464999999999999</v>
      </c>
      <c r="G115">
        <v>1.06E-2</v>
      </c>
      <c r="H115">
        <v>1.7725</v>
      </c>
      <c r="I115">
        <v>1.3285</v>
      </c>
      <c r="J115" t="s">
        <v>33</v>
      </c>
      <c r="K115" s="2" t="s">
        <v>26</v>
      </c>
    </row>
    <row r="116" spans="1:11">
      <c r="A116" s="1" t="s">
        <v>80</v>
      </c>
      <c r="B116" s="1" t="s">
        <v>81</v>
      </c>
      <c r="C116" s="1" t="s">
        <v>17</v>
      </c>
      <c r="D116" s="1" t="s">
        <v>18</v>
      </c>
      <c r="E116" s="1">
        <v>2.1999999999999999E-2</v>
      </c>
      <c r="F116" s="1">
        <v>2.0908000000000002</v>
      </c>
      <c r="G116">
        <v>2.7400000000000001E-2</v>
      </c>
      <c r="H116">
        <v>2.0188000000000001</v>
      </c>
      <c r="I116">
        <v>0</v>
      </c>
      <c r="J116" t="s">
        <v>33</v>
      </c>
      <c r="K116" s="2" t="s">
        <v>26</v>
      </c>
    </row>
    <row r="117" spans="1:11">
      <c r="A117" s="1" t="s">
        <v>80</v>
      </c>
      <c r="B117" s="1" t="s">
        <v>81</v>
      </c>
      <c r="C117" s="1" t="s">
        <v>20</v>
      </c>
      <c r="D117" s="1" t="s">
        <v>21</v>
      </c>
      <c r="E117" s="1">
        <v>5.0000000000000001E-4</v>
      </c>
      <c r="F117" s="1">
        <v>3.2749999999999999</v>
      </c>
      <c r="G117">
        <v>5.0000000000000001E-4</v>
      </c>
      <c r="H117">
        <v>3.3136000000000001</v>
      </c>
      <c r="I117">
        <v>0</v>
      </c>
      <c r="J117" t="s">
        <v>33</v>
      </c>
      <c r="K117" s="2" t="s">
        <v>26</v>
      </c>
    </row>
    <row r="118" spans="1:11">
      <c r="A118" s="1" t="s">
        <v>80</v>
      </c>
      <c r="B118" s="1" t="s">
        <v>81</v>
      </c>
      <c r="C118" s="1" t="s">
        <v>22</v>
      </c>
      <c r="D118" s="1" t="s">
        <v>23</v>
      </c>
      <c r="E118" s="1">
        <v>6.6E-3</v>
      </c>
      <c r="F118" s="1">
        <v>2.4213</v>
      </c>
      <c r="G118">
        <v>1.06E-2</v>
      </c>
      <c r="H118">
        <v>2.2709000000000001</v>
      </c>
      <c r="I118">
        <v>0</v>
      </c>
      <c r="J118" t="s">
        <v>33</v>
      </c>
      <c r="K118" s="2" t="s">
        <v>26</v>
      </c>
    </row>
    <row r="119" spans="1:11">
      <c r="A119" s="1" t="s">
        <v>80</v>
      </c>
      <c r="B119" s="1" t="s">
        <v>81</v>
      </c>
      <c r="C119" s="1" t="s">
        <v>24</v>
      </c>
      <c r="D119" s="1" t="s">
        <v>25</v>
      </c>
      <c r="E119" s="1">
        <v>9.8900000000000002E-2</v>
      </c>
      <c r="F119" s="1">
        <v>2.2814000000000001</v>
      </c>
      <c r="G119">
        <v>1.43E-2</v>
      </c>
      <c r="H119">
        <v>1.6440999999999999</v>
      </c>
      <c r="I119">
        <v>1.4065000000000001</v>
      </c>
      <c r="J119" t="s">
        <v>33</v>
      </c>
      <c r="K119" s="2" t="s">
        <v>26</v>
      </c>
    </row>
    <row r="120" spans="1:11">
      <c r="A120" s="1" t="s">
        <v>82</v>
      </c>
      <c r="B120" s="1" t="s">
        <v>83</v>
      </c>
      <c r="C120" s="1" t="s">
        <v>17</v>
      </c>
      <c r="D120" s="1" t="s">
        <v>18</v>
      </c>
      <c r="E120" s="1">
        <v>2.7799999999999998E-2</v>
      </c>
      <c r="F120" s="1">
        <v>2.0432999999999999</v>
      </c>
      <c r="G120">
        <v>1.23E-2</v>
      </c>
      <c r="H120">
        <v>1.825</v>
      </c>
      <c r="I120">
        <v>0.501</v>
      </c>
      <c r="J120" t="s">
        <v>33</v>
      </c>
      <c r="K120" s="2" t="s">
        <v>15</v>
      </c>
    </row>
    <row r="121" spans="1:11">
      <c r="A121" s="1" t="s">
        <v>82</v>
      </c>
      <c r="B121" s="1" t="s">
        <v>83</v>
      </c>
      <c r="C121" s="1" t="s">
        <v>20</v>
      </c>
      <c r="D121" s="1" t="s">
        <v>21</v>
      </c>
      <c r="E121" s="1">
        <v>2.8E-3</v>
      </c>
      <c r="F121" s="1">
        <v>3.1019999999999999</v>
      </c>
      <c r="G121">
        <v>5.4300000000000001E-2</v>
      </c>
      <c r="H121">
        <v>3.7343000000000002</v>
      </c>
      <c r="I121">
        <v>-1.6496999999999999</v>
      </c>
      <c r="J121" t="s">
        <v>33</v>
      </c>
      <c r="K121" s="2" t="s">
        <v>15</v>
      </c>
    </row>
    <row r="122" spans="1:11">
      <c r="A122" s="1" t="s">
        <v>82</v>
      </c>
      <c r="B122" s="1" t="s">
        <v>83</v>
      </c>
      <c r="C122" s="1" t="s">
        <v>22</v>
      </c>
      <c r="D122" s="1" t="s">
        <v>23</v>
      </c>
      <c r="E122" s="1">
        <v>0.14299999999999999</v>
      </c>
      <c r="F122" s="1">
        <v>1.258</v>
      </c>
      <c r="G122">
        <v>6.6807999999999996</v>
      </c>
      <c r="H122">
        <v>2.1092</v>
      </c>
      <c r="I122">
        <v>-2.1697000000000002</v>
      </c>
      <c r="J122" t="s">
        <v>33</v>
      </c>
      <c r="K122" s="2" t="s">
        <v>15</v>
      </c>
    </row>
    <row r="123" spans="1:11">
      <c r="A123" s="1" t="s">
        <v>82</v>
      </c>
      <c r="B123" s="1" t="s">
        <v>83</v>
      </c>
      <c r="C123" s="1" t="s">
        <v>24</v>
      </c>
      <c r="D123" s="1" t="s">
        <v>25</v>
      </c>
      <c r="E123" s="1">
        <v>0.2324</v>
      </c>
      <c r="F123" s="1">
        <v>2.1</v>
      </c>
      <c r="G123">
        <v>2.7400000000000001E-2</v>
      </c>
      <c r="H123">
        <v>1.7125999999999999</v>
      </c>
      <c r="I123">
        <v>1.1086</v>
      </c>
      <c r="J123" t="s">
        <v>33</v>
      </c>
      <c r="K123" s="2" t="s">
        <v>15</v>
      </c>
    </row>
    <row r="124" spans="1:11">
      <c r="A124" s="1" t="s">
        <v>84</v>
      </c>
      <c r="B124" s="1" t="s">
        <v>85</v>
      </c>
      <c r="C124" s="1" t="s">
        <v>17</v>
      </c>
      <c r="D124" s="1" t="s">
        <v>18</v>
      </c>
      <c r="E124" s="1">
        <v>6.6E-3</v>
      </c>
      <c r="F124" s="1">
        <v>2.4432999999999998</v>
      </c>
      <c r="G124">
        <v>4.4999999999999997E-3</v>
      </c>
      <c r="H124">
        <v>1.2275</v>
      </c>
      <c r="I124">
        <v>1.5189999999999999</v>
      </c>
      <c r="J124" t="s">
        <v>19</v>
      </c>
      <c r="K124" s="2" t="s">
        <v>26</v>
      </c>
    </row>
    <row r="125" spans="1:11">
      <c r="A125" s="1" t="s">
        <v>84</v>
      </c>
      <c r="B125" s="1" t="s">
        <v>85</v>
      </c>
      <c r="C125" s="1" t="s">
        <v>20</v>
      </c>
      <c r="D125" s="1" t="s">
        <v>21</v>
      </c>
      <c r="E125" s="1">
        <v>7.3899999999999993E-2</v>
      </c>
      <c r="F125" s="1">
        <v>1.8342000000000001</v>
      </c>
      <c r="G125">
        <v>4.9799999999999997E-2</v>
      </c>
      <c r="H125">
        <v>1.9671000000000001</v>
      </c>
      <c r="I125">
        <v>0</v>
      </c>
      <c r="J125" t="s">
        <v>19</v>
      </c>
      <c r="K125" s="2" t="s">
        <v>26</v>
      </c>
    </row>
    <row r="126" spans="1:11">
      <c r="A126" s="1" t="s">
        <v>84</v>
      </c>
      <c r="B126" s="1" t="s">
        <v>85</v>
      </c>
      <c r="C126" s="1" t="s">
        <v>22</v>
      </c>
      <c r="D126" s="1" t="s">
        <v>23</v>
      </c>
      <c r="E126" s="1">
        <v>1.5699999999999999E-2</v>
      </c>
      <c r="F126" s="1">
        <v>2.3113000000000001</v>
      </c>
      <c r="G126">
        <v>1.4E-2</v>
      </c>
      <c r="H126">
        <v>3.1305000000000001</v>
      </c>
      <c r="I126">
        <v>-0.90700000000000003</v>
      </c>
      <c r="J126" t="s">
        <v>19</v>
      </c>
      <c r="K126" s="2" t="s">
        <v>26</v>
      </c>
    </row>
    <row r="127" spans="1:11">
      <c r="A127" s="1" t="s">
        <v>84</v>
      </c>
      <c r="B127" s="1" t="s">
        <v>85</v>
      </c>
      <c r="C127" s="1" t="s">
        <v>24</v>
      </c>
      <c r="D127" s="1" t="s">
        <v>25</v>
      </c>
      <c r="E127" s="1">
        <v>3.0200000000000001E-2</v>
      </c>
      <c r="F127" s="1">
        <v>2.5775999999999999</v>
      </c>
      <c r="G127">
        <v>2.3699999999999999E-2</v>
      </c>
      <c r="H127">
        <v>2.5813000000000001</v>
      </c>
      <c r="I127">
        <v>8.2199999999999995E-2</v>
      </c>
      <c r="J127" t="s">
        <v>19</v>
      </c>
      <c r="K127" s="2" t="s">
        <v>26</v>
      </c>
    </row>
    <row r="128" spans="1:11">
      <c r="A128" s="1" t="s">
        <v>86</v>
      </c>
      <c r="B128" s="1" t="s">
        <v>87</v>
      </c>
      <c r="C128" s="1" t="s">
        <v>17</v>
      </c>
      <c r="D128" s="1" t="s">
        <v>18</v>
      </c>
      <c r="E128" s="1">
        <v>6.1000000000000004E-3</v>
      </c>
      <c r="F128" s="1">
        <v>2.5375000000000001</v>
      </c>
      <c r="G128">
        <v>6.1000000000000004E-3</v>
      </c>
      <c r="H128">
        <v>1.8603000000000001</v>
      </c>
      <c r="I128">
        <v>0.76929999999999998</v>
      </c>
      <c r="J128" t="s">
        <v>19</v>
      </c>
      <c r="K128" s="2" t="s">
        <v>26</v>
      </c>
    </row>
    <row r="129" spans="1:11">
      <c r="A129" s="1" t="s">
        <v>86</v>
      </c>
      <c r="B129" s="1" t="s">
        <v>87</v>
      </c>
      <c r="C129" s="1" t="s">
        <v>20</v>
      </c>
      <c r="D129" s="1" t="s">
        <v>21</v>
      </c>
      <c r="E129" s="1">
        <v>1.78E-2</v>
      </c>
      <c r="F129" s="1">
        <v>2.4255</v>
      </c>
      <c r="G129">
        <v>2.6499999999999999E-2</v>
      </c>
      <c r="H129">
        <v>3.6747000000000001</v>
      </c>
      <c r="I129">
        <v>-1.5958000000000001</v>
      </c>
      <c r="J129" t="s">
        <v>19</v>
      </c>
      <c r="K129" s="2" t="s">
        <v>26</v>
      </c>
    </row>
    <row r="130" spans="1:11">
      <c r="A130" s="1" t="s">
        <v>86</v>
      </c>
      <c r="B130" s="1" t="s">
        <v>87</v>
      </c>
      <c r="C130" s="1" t="s">
        <v>22</v>
      </c>
      <c r="D130" s="1" t="s">
        <v>23</v>
      </c>
      <c r="E130" s="1">
        <v>4.1599999999999998E-2</v>
      </c>
      <c r="F130" s="1">
        <v>2.0129999999999999</v>
      </c>
      <c r="G130">
        <v>5.0900000000000001E-2</v>
      </c>
      <c r="H130">
        <v>2.9908999999999999</v>
      </c>
      <c r="I130">
        <v>-1.2271000000000001</v>
      </c>
      <c r="J130" t="s">
        <v>19</v>
      </c>
      <c r="K130" s="2" t="s">
        <v>26</v>
      </c>
    </row>
    <row r="131" spans="1:11">
      <c r="A131" s="1" t="s">
        <v>86</v>
      </c>
      <c r="B131" s="1" t="s">
        <v>87</v>
      </c>
      <c r="C131" s="1" t="s">
        <v>24</v>
      </c>
      <c r="D131" s="1" t="s">
        <v>25</v>
      </c>
      <c r="E131" s="1">
        <v>2.5000000000000001E-2</v>
      </c>
      <c r="F131" s="1">
        <v>2.6377999999999999</v>
      </c>
      <c r="G131">
        <v>2.1999999999999999E-2</v>
      </c>
      <c r="H131">
        <v>1.6469</v>
      </c>
      <c r="I131">
        <v>1.1714</v>
      </c>
      <c r="J131" t="s">
        <v>19</v>
      </c>
      <c r="K131" s="2" t="s">
        <v>26</v>
      </c>
    </row>
    <row r="132" spans="1:11">
      <c r="A132" s="1" t="s">
        <v>88</v>
      </c>
      <c r="B132" s="1" t="s">
        <v>89</v>
      </c>
      <c r="C132" s="1" t="s">
        <v>17</v>
      </c>
      <c r="D132" s="1" t="s">
        <v>18</v>
      </c>
      <c r="E132" s="1">
        <v>6.3100000000000003E-2</v>
      </c>
      <c r="F132" s="1">
        <v>1.9240999999999999</v>
      </c>
      <c r="G132">
        <v>1.03E-2</v>
      </c>
      <c r="H132">
        <v>1.7111000000000001</v>
      </c>
      <c r="I132">
        <v>0.85089999999999999</v>
      </c>
      <c r="J132" t="s">
        <v>33</v>
      </c>
      <c r="K132" s="2" t="s">
        <v>15</v>
      </c>
    </row>
    <row r="133" spans="1:11">
      <c r="A133" s="1" t="s">
        <v>88</v>
      </c>
      <c r="B133" s="1" t="s">
        <v>89</v>
      </c>
      <c r="C133" s="1" t="s">
        <v>20</v>
      </c>
      <c r="D133" s="1" t="s">
        <v>21</v>
      </c>
      <c r="E133" s="1">
        <v>3.3000000000000002E-2</v>
      </c>
      <c r="F133" s="1">
        <v>2.3740999999999999</v>
      </c>
      <c r="G133">
        <v>6.6100000000000006E-2</v>
      </c>
      <c r="H133">
        <v>2.5939999999999999</v>
      </c>
      <c r="I133">
        <v>-0.49330000000000002</v>
      </c>
      <c r="J133" t="s">
        <v>33</v>
      </c>
      <c r="K133" s="2" t="s">
        <v>15</v>
      </c>
    </row>
    <row r="134" spans="1:11">
      <c r="A134" s="1" t="s">
        <v>88</v>
      </c>
      <c r="B134" s="1" t="s">
        <v>89</v>
      </c>
      <c r="C134" s="1" t="s">
        <v>22</v>
      </c>
      <c r="D134" s="1" t="s">
        <v>23</v>
      </c>
      <c r="E134" s="1">
        <v>3.9300000000000002E-2</v>
      </c>
      <c r="F134" s="1">
        <v>1.6930000000000001</v>
      </c>
      <c r="G134">
        <v>2.5019</v>
      </c>
      <c r="H134">
        <v>2.4527000000000001</v>
      </c>
      <c r="I134">
        <v>-2.3008000000000002</v>
      </c>
      <c r="J134" t="s">
        <v>33</v>
      </c>
      <c r="K134" s="2" t="s">
        <v>15</v>
      </c>
    </row>
    <row r="135" spans="1:11">
      <c r="A135" s="1" t="s">
        <v>88</v>
      </c>
      <c r="B135" s="1" t="s">
        <v>89</v>
      </c>
      <c r="C135" s="1" t="s">
        <v>24</v>
      </c>
      <c r="D135" s="1" t="s">
        <v>25</v>
      </c>
      <c r="E135" s="1">
        <v>0.13150000000000001</v>
      </c>
      <c r="F135" s="1">
        <v>2.3129</v>
      </c>
      <c r="G135">
        <v>3.0099999999999998E-2</v>
      </c>
      <c r="H135">
        <v>2.0312999999999999</v>
      </c>
      <c r="I135">
        <v>0.81710000000000005</v>
      </c>
      <c r="J135" t="s">
        <v>33</v>
      </c>
      <c r="K135" s="2" t="s">
        <v>15</v>
      </c>
    </row>
    <row r="136" spans="1:11">
      <c r="A136" s="1" t="s">
        <v>90</v>
      </c>
      <c r="B136" s="1" t="s">
        <v>91</v>
      </c>
      <c r="C136" s="1" t="s">
        <v>17</v>
      </c>
      <c r="D136" s="1" t="s">
        <v>18</v>
      </c>
      <c r="E136" s="1">
        <v>1.7399999999999999E-2</v>
      </c>
      <c r="F136" s="1">
        <v>2.1109</v>
      </c>
      <c r="G136">
        <v>1.2E-2</v>
      </c>
      <c r="H136">
        <v>1.7059</v>
      </c>
      <c r="I136">
        <v>0.58109999999999995</v>
      </c>
      <c r="J136" t="s">
        <v>33</v>
      </c>
      <c r="K136" s="2" t="s">
        <v>26</v>
      </c>
    </row>
    <row r="137" spans="1:11">
      <c r="A137" s="1" t="s">
        <v>90</v>
      </c>
      <c r="B137" s="1" t="s">
        <v>91</v>
      </c>
      <c r="C137" s="1" t="s">
        <v>20</v>
      </c>
      <c r="D137" s="1" t="s">
        <v>21</v>
      </c>
      <c r="E137" s="1">
        <v>1.9599999999999999E-2</v>
      </c>
      <c r="F137" s="1">
        <v>2.2652000000000001</v>
      </c>
      <c r="G137">
        <v>3.3599999999999998E-2</v>
      </c>
      <c r="H137">
        <v>3.1335000000000002</v>
      </c>
      <c r="I137">
        <v>-1.1558999999999999</v>
      </c>
      <c r="J137" t="s">
        <v>33</v>
      </c>
      <c r="K137" s="2" t="s">
        <v>26</v>
      </c>
    </row>
    <row r="138" spans="1:11">
      <c r="A138" s="1" t="s">
        <v>90</v>
      </c>
      <c r="B138" s="1" t="s">
        <v>91</v>
      </c>
      <c r="C138" s="1" t="s">
        <v>22</v>
      </c>
      <c r="D138" s="1" t="s">
        <v>23</v>
      </c>
      <c r="E138" s="1">
        <v>8.0100000000000005E-2</v>
      </c>
      <c r="F138" s="1">
        <v>1.4875</v>
      </c>
      <c r="G138">
        <v>0.13239999999999999</v>
      </c>
      <c r="H138">
        <v>2.1139999999999999</v>
      </c>
      <c r="I138">
        <v>-0.87809999999999999</v>
      </c>
      <c r="J138" t="s">
        <v>33</v>
      </c>
      <c r="K138" s="2" t="s">
        <v>26</v>
      </c>
    </row>
    <row r="139" spans="1:11">
      <c r="A139" s="1" t="s">
        <v>90</v>
      </c>
      <c r="B139" s="1" t="s">
        <v>91</v>
      </c>
      <c r="C139" s="1" t="s">
        <v>24</v>
      </c>
      <c r="D139" s="1" t="s">
        <v>25</v>
      </c>
      <c r="E139" s="1">
        <v>6.25E-2</v>
      </c>
      <c r="F139" s="1">
        <v>2.4474999999999998</v>
      </c>
      <c r="G139">
        <v>2.76E-2</v>
      </c>
      <c r="H139">
        <v>1.6724000000000001</v>
      </c>
      <c r="I139">
        <v>1.1443000000000001</v>
      </c>
      <c r="J139" t="s">
        <v>33</v>
      </c>
      <c r="K139" s="2" t="s">
        <v>26</v>
      </c>
    </row>
    <row r="140" spans="1:11">
      <c r="A140" s="1" t="s">
        <v>92</v>
      </c>
      <c r="B140" s="1" t="s">
        <v>93</v>
      </c>
      <c r="C140" s="1" t="s">
        <v>17</v>
      </c>
      <c r="D140" s="1" t="s">
        <v>18</v>
      </c>
      <c r="E140" s="1">
        <v>1.5900000000000001E-2</v>
      </c>
      <c r="F140" s="1">
        <v>2.4123000000000001</v>
      </c>
      <c r="G140">
        <v>6.3E-3</v>
      </c>
      <c r="H140">
        <v>2.0743999999999998</v>
      </c>
      <c r="I140">
        <v>0.66910000000000003</v>
      </c>
      <c r="J140" t="s">
        <v>19</v>
      </c>
      <c r="K140" s="2" t="s">
        <v>15</v>
      </c>
    </row>
    <row r="141" spans="1:11">
      <c r="A141" s="1" t="s">
        <v>92</v>
      </c>
      <c r="B141" s="1" t="s">
        <v>93</v>
      </c>
      <c r="C141" s="1" t="s">
        <v>20</v>
      </c>
      <c r="D141" s="1" t="s">
        <v>21</v>
      </c>
      <c r="E141" s="1">
        <v>8.2000000000000007E-3</v>
      </c>
      <c r="F141" s="1">
        <v>2.5139</v>
      </c>
      <c r="G141">
        <v>1.4999999999999999E-2</v>
      </c>
      <c r="H141">
        <v>2.9068000000000001</v>
      </c>
      <c r="I141">
        <v>-0.63060000000000005</v>
      </c>
      <c r="J141" t="s">
        <v>19</v>
      </c>
      <c r="K141" s="2" t="s">
        <v>15</v>
      </c>
    </row>
    <row r="142" spans="1:11">
      <c r="A142" s="1" t="s">
        <v>92</v>
      </c>
      <c r="B142" s="1" t="s">
        <v>93</v>
      </c>
      <c r="C142" s="1" t="s">
        <v>22</v>
      </c>
      <c r="D142" s="1" t="s">
        <v>23</v>
      </c>
      <c r="E142" s="1">
        <v>2.35E-2</v>
      </c>
      <c r="F142" s="1">
        <v>1.6656</v>
      </c>
      <c r="G142">
        <v>2.8400000000000002E-2</v>
      </c>
      <c r="H142">
        <v>1.6020000000000001</v>
      </c>
      <c r="I142">
        <v>0</v>
      </c>
      <c r="J142" t="s">
        <v>19</v>
      </c>
      <c r="K142" s="2" t="s">
        <v>15</v>
      </c>
    </row>
    <row r="143" spans="1:11">
      <c r="A143" s="1" t="s">
        <v>92</v>
      </c>
      <c r="B143" s="1" t="s">
        <v>93</v>
      </c>
      <c r="C143" s="1" t="s">
        <v>24</v>
      </c>
      <c r="D143" s="1" t="s">
        <v>25</v>
      </c>
      <c r="E143" s="1">
        <v>6.08E-2</v>
      </c>
      <c r="F143" s="1">
        <v>2.4735</v>
      </c>
      <c r="G143">
        <v>1.43E-2</v>
      </c>
      <c r="H143">
        <v>1.9369000000000001</v>
      </c>
      <c r="I143">
        <v>1.0579000000000001</v>
      </c>
      <c r="J143" t="s">
        <v>19</v>
      </c>
      <c r="K143" s="2" t="s">
        <v>15</v>
      </c>
    </row>
    <row r="144" spans="1:11">
      <c r="A144" s="1" t="s">
        <v>94</v>
      </c>
      <c r="B144" s="1" t="s">
        <v>95</v>
      </c>
      <c r="C144" s="1" t="s">
        <v>17</v>
      </c>
      <c r="D144" s="1" t="s">
        <v>18</v>
      </c>
      <c r="E144" s="1">
        <v>2.5000000000000001E-3</v>
      </c>
      <c r="F144" s="1">
        <v>2.8062</v>
      </c>
      <c r="G144">
        <v>1.9E-3</v>
      </c>
      <c r="H144">
        <v>2.3355999999999999</v>
      </c>
      <c r="I144">
        <v>0.6371</v>
      </c>
      <c r="J144" t="s">
        <v>19</v>
      </c>
      <c r="K144" s="2" t="s">
        <v>26</v>
      </c>
    </row>
    <row r="145" spans="1:11">
      <c r="A145" s="1" t="s">
        <v>94</v>
      </c>
      <c r="B145" s="1" t="s">
        <v>95</v>
      </c>
      <c r="C145" s="1" t="s">
        <v>20</v>
      </c>
      <c r="D145" s="1" t="s">
        <v>21</v>
      </c>
      <c r="E145" s="1">
        <v>7.0300000000000001E-2</v>
      </c>
      <c r="F145" s="1">
        <v>1.9547000000000001</v>
      </c>
      <c r="G145">
        <v>6.0900000000000003E-2</v>
      </c>
      <c r="H145">
        <v>2.0021</v>
      </c>
      <c r="I145">
        <v>0</v>
      </c>
      <c r="J145" t="s">
        <v>19</v>
      </c>
      <c r="K145" s="2" t="s">
        <v>26</v>
      </c>
    </row>
    <row r="146" spans="1:11">
      <c r="A146" s="1" t="s">
        <v>94</v>
      </c>
      <c r="B146" s="1" t="s">
        <v>95</v>
      </c>
      <c r="C146" s="1" t="s">
        <v>22</v>
      </c>
      <c r="D146" s="1" t="s">
        <v>23</v>
      </c>
      <c r="E146" s="1">
        <v>0.1676</v>
      </c>
      <c r="F146" s="1">
        <v>1.4339</v>
      </c>
      <c r="G146">
        <v>0.2656</v>
      </c>
      <c r="H146">
        <v>2.0106999999999999</v>
      </c>
      <c r="I146">
        <v>-0.79630000000000001</v>
      </c>
      <c r="J146" t="s">
        <v>19</v>
      </c>
      <c r="K146" s="2" t="s">
        <v>26</v>
      </c>
    </row>
    <row r="147" spans="1:11">
      <c r="A147" s="1" t="s">
        <v>94</v>
      </c>
      <c r="B147" s="1" t="s">
        <v>95</v>
      </c>
      <c r="C147" s="1" t="s">
        <v>24</v>
      </c>
      <c r="D147" s="1" t="s">
        <v>25</v>
      </c>
      <c r="E147" s="1">
        <v>1.41E-2</v>
      </c>
      <c r="F147" s="1">
        <v>2.8668</v>
      </c>
      <c r="G147">
        <v>1.1299999999999999E-2</v>
      </c>
      <c r="H147">
        <v>1.9332</v>
      </c>
      <c r="I147">
        <v>1.1125</v>
      </c>
      <c r="J147" t="s">
        <v>19</v>
      </c>
      <c r="K147" s="2" t="s">
        <v>26</v>
      </c>
    </row>
    <row r="148" spans="1:11">
      <c r="A148" s="1" t="s">
        <v>96</v>
      </c>
      <c r="B148" s="1" t="s">
        <v>97</v>
      </c>
      <c r="C148" s="1" t="s">
        <v>17</v>
      </c>
      <c r="D148" s="1" t="s">
        <v>18</v>
      </c>
      <c r="E148" s="1">
        <v>2.9999999999999997E-4</v>
      </c>
      <c r="F148" s="1">
        <v>3.2721</v>
      </c>
      <c r="G148">
        <v>2.0000000000000001E-4</v>
      </c>
      <c r="H148">
        <v>2.4369000000000001</v>
      </c>
      <c r="I148">
        <v>1.1315</v>
      </c>
      <c r="J148" t="s">
        <v>19</v>
      </c>
      <c r="K148" s="2" t="s">
        <v>26</v>
      </c>
    </row>
    <row r="149" spans="1:11">
      <c r="A149" s="1" t="s">
        <v>96</v>
      </c>
      <c r="B149" s="1" t="s">
        <v>97</v>
      </c>
      <c r="C149" s="1" t="s">
        <v>20</v>
      </c>
      <c r="D149" s="1" t="s">
        <v>21</v>
      </c>
      <c r="E149" s="1">
        <v>0.1158</v>
      </c>
      <c r="F149" s="1">
        <v>1.7196</v>
      </c>
      <c r="G149">
        <v>6.1100000000000002E-2</v>
      </c>
      <c r="H149">
        <v>1.9208000000000001</v>
      </c>
      <c r="I149">
        <v>0</v>
      </c>
      <c r="J149" t="s">
        <v>19</v>
      </c>
      <c r="K149" s="2" t="s">
        <v>26</v>
      </c>
    </row>
    <row r="150" spans="1:11">
      <c r="A150" s="1" t="s">
        <v>96</v>
      </c>
      <c r="B150" s="1" t="s">
        <v>97</v>
      </c>
      <c r="C150" s="1" t="s">
        <v>22</v>
      </c>
      <c r="D150" s="1" t="s">
        <v>23</v>
      </c>
      <c r="E150" s="1">
        <v>0.12330000000000001</v>
      </c>
      <c r="F150" s="1">
        <v>1.5152000000000001</v>
      </c>
      <c r="G150">
        <v>0.10970000000000001</v>
      </c>
      <c r="H150">
        <v>1.5529999999999999</v>
      </c>
      <c r="I150">
        <v>0</v>
      </c>
      <c r="J150" t="s">
        <v>19</v>
      </c>
      <c r="K150" s="2" t="s">
        <v>26</v>
      </c>
    </row>
    <row r="151" spans="1:11">
      <c r="A151" s="1" t="s">
        <v>96</v>
      </c>
      <c r="B151" s="1" t="s">
        <v>97</v>
      </c>
      <c r="C151" s="1" t="s">
        <v>24</v>
      </c>
      <c r="D151" s="1" t="s">
        <v>25</v>
      </c>
      <c r="E151" s="1">
        <v>1.11E-2</v>
      </c>
      <c r="F151" s="1">
        <v>2.8027000000000002</v>
      </c>
      <c r="G151">
        <v>1.8800000000000001E-2</v>
      </c>
      <c r="H151">
        <v>1.3375999999999999</v>
      </c>
      <c r="I151">
        <v>1.5293000000000001</v>
      </c>
      <c r="J151" t="s">
        <v>19</v>
      </c>
      <c r="K151" s="2" t="s">
        <v>26</v>
      </c>
    </row>
    <row r="152" spans="1:11">
      <c r="A152" s="1" t="s">
        <v>98</v>
      </c>
      <c r="B152" s="1" t="s">
        <v>99</v>
      </c>
      <c r="C152" s="1" t="s">
        <v>17</v>
      </c>
      <c r="D152" s="1" t="s">
        <v>18</v>
      </c>
      <c r="E152" s="1">
        <v>4.0599999999999997E-2</v>
      </c>
      <c r="F152" s="1">
        <v>1.9945999999999999</v>
      </c>
      <c r="G152">
        <v>1.26E-2</v>
      </c>
      <c r="H152">
        <v>1.6456</v>
      </c>
      <c r="I152">
        <v>0.7893</v>
      </c>
      <c r="J152" t="s">
        <v>33</v>
      </c>
      <c r="K152" s="2" t="s">
        <v>15</v>
      </c>
    </row>
    <row r="153" spans="1:11">
      <c r="A153" s="1" t="s">
        <v>98</v>
      </c>
      <c r="B153" s="1" t="s">
        <v>99</v>
      </c>
      <c r="C153" s="1" t="s">
        <v>20</v>
      </c>
      <c r="D153" s="1" t="s">
        <v>21</v>
      </c>
      <c r="E153" s="1">
        <v>4.6100000000000002E-2</v>
      </c>
      <c r="F153" s="1">
        <v>2.2290999999999999</v>
      </c>
      <c r="G153">
        <v>3.5400000000000001E-2</v>
      </c>
      <c r="H153">
        <v>2.3046000000000002</v>
      </c>
      <c r="I153">
        <v>0</v>
      </c>
      <c r="J153" t="s">
        <v>33</v>
      </c>
      <c r="K153" s="2" t="s">
        <v>15</v>
      </c>
    </row>
    <row r="154" spans="1:11">
      <c r="A154" s="1" t="s">
        <v>98</v>
      </c>
      <c r="B154" s="1" t="s">
        <v>99</v>
      </c>
      <c r="C154" s="1" t="s">
        <v>22</v>
      </c>
      <c r="D154" s="1" t="s">
        <v>23</v>
      </c>
      <c r="E154" s="1">
        <v>0.1106</v>
      </c>
      <c r="F154" s="1">
        <v>1.2277</v>
      </c>
      <c r="G154">
        <v>1.95E-2</v>
      </c>
      <c r="H154">
        <v>1.0508999999999999</v>
      </c>
      <c r="I154">
        <v>0.78359999999999996</v>
      </c>
      <c r="J154" t="s">
        <v>33</v>
      </c>
      <c r="K154" s="2" t="s">
        <v>15</v>
      </c>
    </row>
    <row r="155" spans="1:11">
      <c r="A155" s="1" t="s">
        <v>98</v>
      </c>
      <c r="B155" s="1" t="s">
        <v>99</v>
      </c>
      <c r="C155" s="1" t="s">
        <v>24</v>
      </c>
      <c r="D155" s="1" t="s">
        <v>25</v>
      </c>
      <c r="E155" s="1">
        <v>0.18609999999999999</v>
      </c>
      <c r="F155" s="1">
        <v>2.1665000000000001</v>
      </c>
      <c r="G155">
        <v>2.24E-2</v>
      </c>
      <c r="H155">
        <v>1.7438</v>
      </c>
      <c r="I155">
        <v>1.1899</v>
      </c>
      <c r="J155" t="s">
        <v>33</v>
      </c>
      <c r="K155" s="2" t="s">
        <v>15</v>
      </c>
    </row>
    <row r="156" spans="1:11">
      <c r="A156" s="1" t="s">
        <v>100</v>
      </c>
      <c r="B156" s="1" t="s">
        <v>101</v>
      </c>
      <c r="C156" s="1" t="s">
        <v>17</v>
      </c>
      <c r="D156" s="1" t="s">
        <v>18</v>
      </c>
      <c r="E156" s="1">
        <v>1.4E-2</v>
      </c>
      <c r="F156" s="1">
        <v>2.3923000000000001</v>
      </c>
      <c r="G156">
        <v>7.9000000000000008E-3</v>
      </c>
      <c r="H156">
        <v>1.9904999999999999</v>
      </c>
      <c r="I156">
        <v>0.65529999999999999</v>
      </c>
      <c r="J156" t="s">
        <v>19</v>
      </c>
      <c r="K156" s="2" t="s">
        <v>15</v>
      </c>
    </row>
    <row r="157" spans="1:11">
      <c r="A157" s="1" t="s">
        <v>100</v>
      </c>
      <c r="B157" s="1" t="s">
        <v>101</v>
      </c>
      <c r="C157" s="1" t="s">
        <v>20</v>
      </c>
      <c r="D157" s="1" t="s">
        <v>21</v>
      </c>
      <c r="E157" s="1">
        <v>1.47E-2</v>
      </c>
      <c r="F157" s="1">
        <v>2.5226999999999999</v>
      </c>
      <c r="G157">
        <v>2.53E-2</v>
      </c>
      <c r="H157">
        <v>3.1518000000000002</v>
      </c>
      <c r="I157">
        <v>-0.9083</v>
      </c>
      <c r="J157" t="s">
        <v>19</v>
      </c>
      <c r="K157" s="2" t="s">
        <v>15</v>
      </c>
    </row>
    <row r="158" spans="1:11">
      <c r="A158" s="1" t="s">
        <v>100</v>
      </c>
      <c r="B158" s="1" t="s">
        <v>101</v>
      </c>
      <c r="C158" s="1" t="s">
        <v>22</v>
      </c>
      <c r="D158" s="1" t="s">
        <v>23</v>
      </c>
      <c r="E158" s="1">
        <v>5.91E-2</v>
      </c>
      <c r="F158" s="1">
        <v>1.6035999999999999</v>
      </c>
      <c r="G158">
        <v>0.1361</v>
      </c>
      <c r="H158">
        <v>2.2978000000000001</v>
      </c>
      <c r="I158">
        <v>-1.0933999999999999</v>
      </c>
      <c r="J158" t="s">
        <v>19</v>
      </c>
      <c r="K158" s="2" t="s">
        <v>15</v>
      </c>
    </row>
    <row r="159" spans="1:11">
      <c r="A159" s="1" t="s">
        <v>100</v>
      </c>
      <c r="B159" s="1" t="s">
        <v>101</v>
      </c>
      <c r="C159" s="1" t="s">
        <v>24</v>
      </c>
      <c r="D159" s="1" t="s">
        <v>25</v>
      </c>
      <c r="E159" s="1">
        <v>6.0400000000000002E-2</v>
      </c>
      <c r="F159" s="1">
        <v>2.4958999999999998</v>
      </c>
      <c r="G159">
        <v>3.3300000000000003E-2</v>
      </c>
      <c r="H159">
        <v>2.0794000000000001</v>
      </c>
      <c r="I159">
        <v>0.68110000000000004</v>
      </c>
      <c r="J159" t="s">
        <v>19</v>
      </c>
      <c r="K159" s="2" t="s">
        <v>15</v>
      </c>
    </row>
    <row r="160" spans="1:11">
      <c r="A160" s="1" t="s">
        <v>102</v>
      </c>
      <c r="B160" s="1" t="s">
        <v>103</v>
      </c>
      <c r="C160" s="1" t="s">
        <v>17</v>
      </c>
      <c r="D160" s="1" t="s">
        <v>18</v>
      </c>
      <c r="E160" s="1">
        <v>7.3000000000000001E-3</v>
      </c>
      <c r="F160" s="1">
        <v>2.4859</v>
      </c>
      <c r="G160">
        <v>7.7999999999999996E-3</v>
      </c>
      <c r="H160">
        <v>2.4540000000000002</v>
      </c>
      <c r="I160">
        <v>0</v>
      </c>
      <c r="J160" t="s">
        <v>33</v>
      </c>
      <c r="K160" s="2" t="s">
        <v>15</v>
      </c>
    </row>
    <row r="161" spans="1:11">
      <c r="A161" s="1" t="s">
        <v>102</v>
      </c>
      <c r="B161" s="1" t="s">
        <v>103</v>
      </c>
      <c r="C161" s="1" t="s">
        <v>20</v>
      </c>
      <c r="D161" s="1" t="s">
        <v>21</v>
      </c>
      <c r="E161" s="1">
        <v>4.0099999999999997E-2</v>
      </c>
      <c r="F161" s="1">
        <v>2.1825999999999999</v>
      </c>
      <c r="G161">
        <v>3.9300000000000002E-2</v>
      </c>
      <c r="H161">
        <v>2.1880000000000002</v>
      </c>
      <c r="I161">
        <v>0</v>
      </c>
      <c r="J161" t="s">
        <v>33</v>
      </c>
      <c r="K161" s="2" t="s">
        <v>15</v>
      </c>
    </row>
    <row r="162" spans="1:11">
      <c r="A162" s="1" t="s">
        <v>102</v>
      </c>
      <c r="B162" s="1" t="s">
        <v>103</v>
      </c>
      <c r="C162" s="1" t="s">
        <v>22</v>
      </c>
      <c r="D162" s="1" t="s">
        <v>23</v>
      </c>
      <c r="E162" s="1">
        <v>7.4999999999999997E-2</v>
      </c>
      <c r="F162" s="1">
        <v>1.3435999999999999</v>
      </c>
      <c r="G162">
        <v>5.16E-2</v>
      </c>
      <c r="H162">
        <v>1.4511000000000001</v>
      </c>
      <c r="I162">
        <v>0</v>
      </c>
      <c r="J162" t="s">
        <v>33</v>
      </c>
      <c r="K162" s="2" t="s">
        <v>15</v>
      </c>
    </row>
    <row r="163" spans="1:11">
      <c r="A163" s="1" t="s">
        <v>102</v>
      </c>
      <c r="B163" s="1" t="s">
        <v>103</v>
      </c>
      <c r="C163" s="1" t="s">
        <v>24</v>
      </c>
      <c r="D163" s="1" t="s">
        <v>25</v>
      </c>
      <c r="E163" s="1">
        <v>4.02E-2</v>
      </c>
      <c r="F163" s="1">
        <v>2.5804</v>
      </c>
      <c r="G163">
        <v>2.07E-2</v>
      </c>
      <c r="H163">
        <v>2.2275999999999998</v>
      </c>
      <c r="I163">
        <v>0.64880000000000004</v>
      </c>
      <c r="J163" t="s">
        <v>33</v>
      </c>
      <c r="K163" s="2" t="s">
        <v>15</v>
      </c>
    </row>
    <row r="164" spans="1:11">
      <c r="A164" s="1" t="s">
        <v>104</v>
      </c>
      <c r="B164" s="1" t="s">
        <v>105</v>
      </c>
      <c r="C164" s="1" t="s">
        <v>17</v>
      </c>
      <c r="D164" s="1" t="s">
        <v>18</v>
      </c>
      <c r="E164" s="1">
        <v>3.3799999999999997E-2</v>
      </c>
      <c r="F164" s="1">
        <v>1.9844999999999999</v>
      </c>
      <c r="G164">
        <v>3.0800000000000001E-2</v>
      </c>
      <c r="H164">
        <v>1.7479</v>
      </c>
      <c r="I164">
        <v>0.35039999999999999</v>
      </c>
      <c r="J164" t="s">
        <v>33</v>
      </c>
      <c r="K164" s="2" t="s">
        <v>15</v>
      </c>
    </row>
    <row r="165" spans="1:11">
      <c r="A165" s="1" t="s">
        <v>104</v>
      </c>
      <c r="B165" s="1" t="s">
        <v>105</v>
      </c>
      <c r="C165" s="1" t="s">
        <v>20</v>
      </c>
      <c r="D165" s="1" t="s">
        <v>21</v>
      </c>
      <c r="E165" s="1">
        <v>1.1299999999999999E-2</v>
      </c>
      <c r="F165" s="1">
        <v>2.6211000000000002</v>
      </c>
      <c r="G165">
        <v>2.2000000000000001E-3</v>
      </c>
      <c r="H165">
        <v>2.0165000000000002</v>
      </c>
      <c r="I165">
        <v>1.3953</v>
      </c>
      <c r="J165" t="s">
        <v>33</v>
      </c>
      <c r="K165" s="2" t="s">
        <v>15</v>
      </c>
    </row>
    <row r="166" spans="1:11">
      <c r="A166" s="1" t="s">
        <v>104</v>
      </c>
      <c r="B166" s="1" t="s">
        <v>105</v>
      </c>
      <c r="C166" s="1" t="s">
        <v>22</v>
      </c>
      <c r="D166" s="1" t="s">
        <v>23</v>
      </c>
      <c r="E166" s="1">
        <v>1.8800000000000001E-2</v>
      </c>
      <c r="F166" s="1">
        <v>1.7881</v>
      </c>
      <c r="G166">
        <v>5.3E-3</v>
      </c>
      <c r="H166">
        <v>1.2822</v>
      </c>
      <c r="I166">
        <v>1.1323000000000001</v>
      </c>
      <c r="J166" t="s">
        <v>33</v>
      </c>
      <c r="K166" s="2" t="s">
        <v>15</v>
      </c>
    </row>
    <row r="167" spans="1:11">
      <c r="A167" s="1" t="s">
        <v>104</v>
      </c>
      <c r="B167" s="1" t="s">
        <v>105</v>
      </c>
      <c r="C167" s="1" t="s">
        <v>24</v>
      </c>
      <c r="D167" s="1" t="s">
        <v>25</v>
      </c>
      <c r="E167" s="1">
        <v>7.6200000000000004E-2</v>
      </c>
      <c r="F167" s="1">
        <v>2.3334999999999999</v>
      </c>
      <c r="G167">
        <v>4.4200000000000003E-2</v>
      </c>
      <c r="H167">
        <v>1.6818</v>
      </c>
      <c r="I167">
        <v>1.0309999999999999</v>
      </c>
      <c r="J167" t="s">
        <v>33</v>
      </c>
      <c r="K167" s="2" t="s">
        <v>15</v>
      </c>
    </row>
    <row r="168" spans="1:11">
      <c r="A168" s="1" t="s">
        <v>106</v>
      </c>
      <c r="B168" s="1" t="s">
        <v>107</v>
      </c>
      <c r="C168" s="1" t="s">
        <v>17</v>
      </c>
      <c r="D168" s="1" t="s">
        <v>18</v>
      </c>
      <c r="E168" s="1">
        <v>1.14E-2</v>
      </c>
      <c r="F168" s="1">
        <v>2.3056999999999999</v>
      </c>
      <c r="G168">
        <v>9.5999999999999992E-3</v>
      </c>
      <c r="H168">
        <v>1.6900999999999999</v>
      </c>
      <c r="I168">
        <v>0.73929999999999996</v>
      </c>
      <c r="J168" t="s">
        <v>19</v>
      </c>
      <c r="K168" s="2" t="s">
        <v>26</v>
      </c>
    </row>
    <row r="169" spans="1:11">
      <c r="A169" s="1" t="s">
        <v>106</v>
      </c>
      <c r="B169" s="1" t="s">
        <v>107</v>
      </c>
      <c r="C169" s="1" t="s">
        <v>20</v>
      </c>
      <c r="D169" s="1" t="s">
        <v>21</v>
      </c>
      <c r="E169" s="1">
        <v>3.0200000000000001E-2</v>
      </c>
      <c r="F169" s="1">
        <v>2.0926999999999998</v>
      </c>
      <c r="G169">
        <v>3.2199999999999999E-2</v>
      </c>
      <c r="H169">
        <v>2.8961000000000001</v>
      </c>
      <c r="I169">
        <v>-0.92030000000000001</v>
      </c>
      <c r="J169" t="s">
        <v>19</v>
      </c>
      <c r="K169" s="2" t="s">
        <v>26</v>
      </c>
    </row>
    <row r="170" spans="1:11">
      <c r="A170" s="1" t="s">
        <v>106</v>
      </c>
      <c r="B170" s="1" t="s">
        <v>107</v>
      </c>
      <c r="C170" s="1" t="s">
        <v>22</v>
      </c>
      <c r="D170" s="1" t="s">
        <v>23</v>
      </c>
      <c r="E170" s="1">
        <v>0.1515</v>
      </c>
      <c r="F170" s="1">
        <v>1.5012000000000001</v>
      </c>
      <c r="G170">
        <v>0.1832</v>
      </c>
      <c r="H170">
        <v>2.4144000000000001</v>
      </c>
      <c r="I170">
        <v>-1.0948</v>
      </c>
      <c r="J170" t="s">
        <v>19</v>
      </c>
      <c r="K170" s="2" t="s">
        <v>26</v>
      </c>
    </row>
    <row r="171" spans="1:11">
      <c r="A171" s="1" t="s">
        <v>106</v>
      </c>
      <c r="B171" s="1" t="s">
        <v>107</v>
      </c>
      <c r="C171" s="1" t="s">
        <v>24</v>
      </c>
      <c r="D171" s="1" t="s">
        <v>25</v>
      </c>
      <c r="E171" s="1">
        <v>3.3399999999999999E-2</v>
      </c>
      <c r="F171" s="1">
        <v>2.5979999999999999</v>
      </c>
      <c r="G171">
        <v>2.52E-2</v>
      </c>
      <c r="H171">
        <v>1.7819</v>
      </c>
      <c r="I171">
        <v>1.0022</v>
      </c>
      <c r="J171" t="s">
        <v>19</v>
      </c>
      <c r="K171" s="2" t="s">
        <v>26</v>
      </c>
    </row>
    <row r="172" spans="1:11">
      <c r="A172" s="1" t="s">
        <v>108</v>
      </c>
      <c r="B172" s="1" t="s">
        <v>109</v>
      </c>
      <c r="C172" s="1" t="s">
        <v>17</v>
      </c>
      <c r="D172" s="1" t="s">
        <v>18</v>
      </c>
      <c r="E172" s="1">
        <v>1.9199999999999998E-2</v>
      </c>
      <c r="F172" s="1">
        <v>2.2475000000000001</v>
      </c>
      <c r="G172">
        <v>6.8999999999999999E-3</v>
      </c>
      <c r="H172">
        <v>2.0834000000000001</v>
      </c>
      <c r="I172">
        <v>0.53710000000000002</v>
      </c>
      <c r="J172" t="s">
        <v>33</v>
      </c>
      <c r="K172" s="2" t="s">
        <v>15</v>
      </c>
    </row>
    <row r="173" spans="1:11">
      <c r="A173" s="1" t="s">
        <v>108</v>
      </c>
      <c r="B173" s="1" t="s">
        <v>109</v>
      </c>
      <c r="C173" s="1" t="s">
        <v>20</v>
      </c>
      <c r="D173" s="1" t="s">
        <v>21</v>
      </c>
      <c r="E173" s="1">
        <v>3.0499999999999999E-2</v>
      </c>
      <c r="F173" s="1">
        <v>2.4043999999999999</v>
      </c>
      <c r="G173">
        <v>3.2500000000000001E-2</v>
      </c>
      <c r="H173">
        <v>2.3851</v>
      </c>
      <c r="I173">
        <v>0</v>
      </c>
      <c r="J173" t="s">
        <v>33</v>
      </c>
      <c r="K173" s="2" t="s">
        <v>15</v>
      </c>
    </row>
    <row r="174" spans="1:11">
      <c r="A174" s="1" t="s">
        <v>108</v>
      </c>
      <c r="B174" s="1" t="s">
        <v>109</v>
      </c>
      <c r="C174" s="1" t="s">
        <v>22</v>
      </c>
      <c r="D174" s="1" t="s">
        <v>23</v>
      </c>
      <c r="E174" s="1">
        <v>0.1119</v>
      </c>
      <c r="F174" s="1">
        <v>1.3973</v>
      </c>
      <c r="G174">
        <v>0.16830000000000001</v>
      </c>
      <c r="H174">
        <v>1.2764</v>
      </c>
      <c r="I174">
        <v>0</v>
      </c>
      <c r="J174" t="s">
        <v>33</v>
      </c>
      <c r="K174" s="2" t="s">
        <v>15</v>
      </c>
    </row>
    <row r="175" spans="1:11">
      <c r="A175" s="1" t="s">
        <v>108</v>
      </c>
      <c r="B175" s="1" t="s">
        <v>109</v>
      </c>
      <c r="C175" s="1" t="s">
        <v>24</v>
      </c>
      <c r="D175" s="1" t="s">
        <v>25</v>
      </c>
      <c r="E175" s="1">
        <v>0.19320000000000001</v>
      </c>
      <c r="F175" s="1">
        <v>2.1568999999999998</v>
      </c>
      <c r="G175">
        <v>2.5899999999999999E-2</v>
      </c>
      <c r="H175">
        <v>1.9044000000000001</v>
      </c>
      <c r="I175">
        <v>0.97150000000000003</v>
      </c>
      <c r="J175" t="s">
        <v>33</v>
      </c>
      <c r="K175" s="2" t="s">
        <v>15</v>
      </c>
    </row>
  </sheetData>
  <sheetProtection algorithmName="SHA-512" hashValue="J75lGqOJ01XybVwa6JP0n073uPX95hZ10pUz+KFrztezS9oq/eu4CLsv+WYIs59HKs5lmb43O18YbD4GClpBEQ==" saltValue="10Nt1H/8Ewy9vGd0Vwz6Z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A4A61-EE15-4567-B823-C02EBCDBDE3A}">
  <dimension ref="A1:AM55"/>
  <sheetViews>
    <sheetView tabSelected="1" topLeftCell="A5" zoomScale="87" zoomScaleNormal="40" workbookViewId="0">
      <selection activeCell="H5" sqref="H1:AI1048576"/>
    </sheetView>
  </sheetViews>
  <sheetFormatPr defaultRowHeight="14.45"/>
  <cols>
    <col min="1" max="1" width="25.85546875" style="5" customWidth="1"/>
    <col min="2" max="2" width="15.28515625" style="5" customWidth="1"/>
    <col min="3" max="3" width="31.28515625" style="5" customWidth="1"/>
    <col min="4" max="4" width="40.85546875" style="5" customWidth="1"/>
    <col min="5" max="5" width="17.85546875" style="5" bestFit="1" customWidth="1"/>
    <col min="6" max="6" width="40.28515625" hidden="1" customWidth="1"/>
    <col min="7" max="7" width="16.7109375" hidden="1" customWidth="1"/>
    <col min="8" max="8" width="17.85546875" hidden="1" customWidth="1"/>
    <col min="9" max="10" width="7.7109375" hidden="1" customWidth="1"/>
    <col min="11" max="11" width="16.5703125" hidden="1" customWidth="1"/>
    <col min="12" max="13" width="11.85546875" hidden="1" customWidth="1"/>
    <col min="14" max="14" width="20.85546875" hidden="1" customWidth="1"/>
    <col min="15" max="15" width="10.140625" hidden="1" customWidth="1"/>
    <col min="16" max="16" width="10.42578125" hidden="1" customWidth="1"/>
    <col min="17" max="17" width="19.140625" hidden="1" customWidth="1"/>
    <col min="18" max="18" width="30.85546875" hidden="1" customWidth="1"/>
    <col min="19" max="19" width="7.7109375" hidden="1" customWidth="1"/>
    <col min="20" max="20" width="7.5703125" hidden="1" customWidth="1"/>
    <col min="21" max="21" width="13.5703125" hidden="1" customWidth="1"/>
    <col min="22" max="23" width="7.5703125" hidden="1" customWidth="1"/>
    <col min="24" max="24" width="8.28515625" hidden="1" customWidth="1"/>
    <col min="25" max="25" width="13.140625" hidden="1" customWidth="1"/>
    <col min="26" max="27" width="10.5703125" hidden="1" customWidth="1"/>
    <col min="28" max="28" width="10.42578125" hidden="1" customWidth="1"/>
    <col min="29" max="29" width="17" hidden="1" customWidth="1"/>
    <col min="30" max="31" width="8.5703125" hidden="1" customWidth="1"/>
    <col min="32" max="32" width="8.42578125" hidden="1" customWidth="1"/>
    <col min="33" max="33" width="15" hidden="1" customWidth="1"/>
    <col min="34" max="34" width="28.42578125" hidden="1" customWidth="1"/>
    <col min="35" max="35" width="13.140625" hidden="1" customWidth="1"/>
    <col min="36" max="36" width="32.140625" customWidth="1"/>
    <col min="37" max="37" width="32" customWidth="1"/>
    <col min="38" max="38" width="22.42578125" customWidth="1"/>
    <col min="39" max="39" width="28" customWidth="1"/>
  </cols>
  <sheetData>
    <row r="1" spans="1:39">
      <c r="A1" s="14" t="s">
        <v>110</v>
      </c>
      <c r="B1" s="14"/>
      <c r="C1" s="14"/>
      <c r="D1" s="14"/>
      <c r="E1" s="14"/>
    </row>
    <row r="2" spans="1:39" ht="26.1">
      <c r="A2" s="15" t="s">
        <v>111</v>
      </c>
      <c r="B2" s="15"/>
      <c r="C2" s="15"/>
      <c r="D2" s="15"/>
      <c r="E2" s="15"/>
    </row>
    <row r="3" spans="1:39">
      <c r="A3" s="3" t="s">
        <v>112</v>
      </c>
      <c r="B3"/>
      <c r="C3" s="16" t="s">
        <v>113</v>
      </c>
      <c r="D3" s="16"/>
      <c r="E3" s="16"/>
    </row>
    <row r="4" spans="1:39">
      <c r="A4" s="3" t="s">
        <v>114</v>
      </c>
      <c r="B4" t="s">
        <v>115</v>
      </c>
      <c r="C4" s="16"/>
      <c r="D4" s="16"/>
      <c r="E4" s="16"/>
    </row>
    <row r="5" spans="1:39">
      <c r="A5" s="3" t="s">
        <v>116</v>
      </c>
      <c r="B5" t="s">
        <v>117</v>
      </c>
      <c r="C5" s="16"/>
      <c r="D5" s="16"/>
      <c r="E5" s="16"/>
    </row>
    <row r="6" spans="1:39">
      <c r="A6" s="3" t="s">
        <v>118</v>
      </c>
      <c r="B6" t="s">
        <v>119</v>
      </c>
      <c r="C6" s="16"/>
      <c r="D6" s="16"/>
      <c r="E6" s="16"/>
    </row>
    <row r="7" spans="1:39">
      <c r="A7" s="3" t="s">
        <v>120</v>
      </c>
      <c r="B7" t="s">
        <v>121</v>
      </c>
      <c r="C7" s="16"/>
      <c r="D7" s="16"/>
      <c r="E7" s="16"/>
    </row>
    <row r="8" spans="1:39">
      <c r="A8" s="3" t="s">
        <v>122</v>
      </c>
      <c r="B8" t="s">
        <v>123</v>
      </c>
      <c r="C8" s="16"/>
      <c r="D8" s="16"/>
      <c r="E8" s="16"/>
    </row>
    <row r="9" spans="1:39">
      <c r="A9" s="3" t="s">
        <v>124</v>
      </c>
      <c r="B9" t="s">
        <v>125</v>
      </c>
      <c r="C9" s="16"/>
      <c r="D9" s="16"/>
      <c r="E9" s="16"/>
    </row>
    <row r="10" spans="1:39">
      <c r="A10" s="3" t="s">
        <v>126</v>
      </c>
      <c r="B10" t="s">
        <v>127</v>
      </c>
      <c r="C10" s="16"/>
      <c r="D10" s="16"/>
      <c r="E10" s="16"/>
    </row>
    <row r="11" spans="1:39">
      <c r="A11" s="3" t="s">
        <v>128</v>
      </c>
      <c r="B11" t="s">
        <v>129</v>
      </c>
      <c r="C11" s="16"/>
      <c r="D11" s="16"/>
      <c r="E11" s="16"/>
    </row>
    <row r="12" spans="1:39">
      <c r="A12" s="3" t="s">
        <v>130</v>
      </c>
      <c r="B12" t="s">
        <v>131</v>
      </c>
      <c r="C12" s="17"/>
      <c r="D12" s="17"/>
      <c r="E12" s="17"/>
    </row>
    <row r="13" spans="1:39" ht="18.600000000000001">
      <c r="A13" s="18" t="s">
        <v>132</v>
      </c>
      <c r="B13" s="18"/>
      <c r="C13" s="4" t="s">
        <v>133</v>
      </c>
      <c r="D13" s="19" t="s">
        <v>134</v>
      </c>
      <c r="E13" s="19"/>
      <c r="F13" s="7" t="s">
        <v>135</v>
      </c>
      <c r="G13" s="7"/>
      <c r="H13" s="7"/>
      <c r="I13" s="7"/>
      <c r="J13" s="8"/>
      <c r="K13" s="8"/>
      <c r="L13" s="8"/>
      <c r="M13" s="8"/>
      <c r="N13" s="8"/>
      <c r="O13" s="8"/>
      <c r="P13" s="8"/>
      <c r="Q13" s="8"/>
      <c r="R13" s="9" t="s">
        <v>136</v>
      </c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10" t="s">
        <v>137</v>
      </c>
      <c r="AI13" s="10"/>
      <c r="AJ13" s="12" t="s">
        <v>138</v>
      </c>
      <c r="AK13" s="12"/>
      <c r="AL13" s="12"/>
      <c r="AM13" s="12"/>
    </row>
    <row r="14" spans="1:39" ht="18.600000000000001">
      <c r="A14" s="4" t="s">
        <v>139</v>
      </c>
      <c r="B14" s="4" t="s">
        <v>140</v>
      </c>
      <c r="C14" s="4" t="s">
        <v>141</v>
      </c>
      <c r="D14" s="4" t="s">
        <v>142</v>
      </c>
      <c r="E14" s="4" t="s">
        <v>143</v>
      </c>
      <c r="F14" s="8" t="s">
        <v>144</v>
      </c>
      <c r="G14" s="8" t="s">
        <v>145</v>
      </c>
      <c r="H14" s="8" t="s">
        <v>146</v>
      </c>
      <c r="I14" s="8" t="s">
        <v>147</v>
      </c>
      <c r="J14" s="8" t="s">
        <v>148</v>
      </c>
      <c r="K14" s="8" t="s">
        <v>149</v>
      </c>
      <c r="L14" s="8" t="s">
        <v>150</v>
      </c>
      <c r="M14" s="8" t="s">
        <v>151</v>
      </c>
      <c r="N14" s="8" t="s">
        <v>152</v>
      </c>
      <c r="O14" s="8" t="s">
        <v>153</v>
      </c>
      <c r="P14" s="8" t="s">
        <v>154</v>
      </c>
      <c r="Q14" s="8" t="s">
        <v>155</v>
      </c>
      <c r="R14" s="9" t="s">
        <v>156</v>
      </c>
      <c r="S14" s="9" t="s">
        <v>157</v>
      </c>
      <c r="T14" s="9" t="s">
        <v>158</v>
      </c>
      <c r="U14" s="9" t="s">
        <v>159</v>
      </c>
      <c r="V14" s="9" t="s">
        <v>160</v>
      </c>
      <c r="W14" s="9" t="s">
        <v>161</v>
      </c>
      <c r="X14" s="9" t="s">
        <v>162</v>
      </c>
      <c r="Y14" s="9" t="s">
        <v>163</v>
      </c>
      <c r="Z14" s="9" t="s">
        <v>164</v>
      </c>
      <c r="AA14" s="9" t="s">
        <v>165</v>
      </c>
      <c r="AB14" s="9" t="s">
        <v>166</v>
      </c>
      <c r="AC14" s="9" t="s">
        <v>167</v>
      </c>
      <c r="AD14" s="9" t="s">
        <v>168</v>
      </c>
      <c r="AE14" s="9" t="s">
        <v>169</v>
      </c>
      <c r="AF14" s="9" t="s">
        <v>170</v>
      </c>
      <c r="AG14" s="9" t="s">
        <v>171</v>
      </c>
      <c r="AH14" s="11" t="s">
        <v>172</v>
      </c>
      <c r="AI14" s="11" t="s">
        <v>173</v>
      </c>
      <c r="AJ14" s="13" t="s">
        <v>174</v>
      </c>
      <c r="AK14" s="12" t="s">
        <v>175</v>
      </c>
      <c r="AL14" s="12" t="s">
        <v>176</v>
      </c>
      <c r="AM14" s="12" t="s">
        <v>177</v>
      </c>
    </row>
    <row r="15" spans="1:39">
      <c r="A15" s="5" t="s">
        <v>178</v>
      </c>
      <c r="B15" s="5">
        <v>1</v>
      </c>
      <c r="C15" s="6" t="s">
        <v>15</v>
      </c>
      <c r="D15" s="5">
        <v>5</v>
      </c>
      <c r="E15" s="5">
        <v>10</v>
      </c>
      <c r="F15" cm="1">
        <f t="array" ref="F15">INDEX('Allometric Coefficeints'!$E$8:$E$175,MATCH(1,($C15='Allometric Coefficeints'!$A$8:$A$175)*('Allometric Coefficeints'!$C$8:$C$175="wood"),0))</f>
        <v>8.6400000000000005E-2</v>
      </c>
      <c r="G15" cm="1">
        <f t="array" ref="G15">INDEX('Allometric Coefficeints'!$F$8:$F$175,MATCH(1,($C15='Allometric Coefficeints'!$A$8:$A$175)*('Allometric Coefficeints'!$C$8:$C$175="wood"),0))</f>
        <v>2.3715000000000002</v>
      </c>
      <c r="H15">
        <f>'Large Vegation Data Sheet '!$F15*('Large Vegation Data Sheet '!D15^'Large Vegation Data Sheet '!G15)</f>
        <v>3.9275444399834463</v>
      </c>
      <c r="I15" cm="1">
        <f t="array" ref="I15">INDEX('Allometric Coefficeints'!$E$8:$E$175,MATCH(1,($C15='Allometric Coefficeints'!$A$8:$A$175)*('Allometric Coefficeints'!$C$8:$C$175="bark"),0))</f>
        <v>2.2599999999999999E-2</v>
      </c>
      <c r="J15" cm="1">
        <f t="array" ref="J15">INDEX('Allometric Coefficeints'!$F$8:$F$175,MATCH(1,($C15='Allometric Coefficeints'!$A$8:$A$175)*('Allometric Coefficeints'!$C$8:$C$175="bark"),0))</f>
        <v>2.2151000000000001</v>
      </c>
      <c r="K15">
        <f>'Large Vegation Data Sheet '!I15*('Large Vegation Data Sheet '!$D15^'Large Vegation Data Sheet '!J15)</f>
        <v>0.79872429697345126</v>
      </c>
      <c r="L15" cm="1">
        <f t="array" ref="L15">INDEX('Allometric Coefficeints'!$E$8:$E$175,MATCH(1,($C15='Allometric Coefficeints'!$A$8:$A$175)*('Allometric Coefficeints'!$C$8:$C$175="branches"),0))</f>
        <v>1.8599999999999998E-2</v>
      </c>
      <c r="M15" cm="1">
        <f t="array" ref="M15">INDEX('Allometric Coefficeints'!$F$8:$F$175,MATCH(1,($C15='Allometric Coefficeints'!$A$8:$A$175)*('Allometric Coefficeints'!$C$8:$C$175="branches"),0))</f>
        <v>2.4462000000000002</v>
      </c>
      <c r="N15">
        <f>'Large Vegation Data Sheet '!L15*('Large Vegation Data Sheet '!$D15^'Large Vegation Data Sheet '!M15)</f>
        <v>0.95352782074685349</v>
      </c>
      <c r="O15" cm="1">
        <f t="array" ref="O15">INDEX('Allometric Coefficeints'!$E$8:$E$175,MATCH(1,($C15='Allometric Coefficeints'!$A$8:$A$175)*('Allometric Coefficeints'!$C$8:$C$175="foliage"),0))</f>
        <v>3.85E-2</v>
      </c>
      <c r="P15" cm="1">
        <f t="array" ref="P15">INDEX('Allometric Coefficeints'!$F$8:$F$175,MATCH(1,($C15='Allometric Coefficeints'!$A$8:$A$175)*('Allometric Coefficeints'!$C$8:$C$175="foliage"),0))</f>
        <v>1.6254999999999999</v>
      </c>
      <c r="Q15">
        <f>'Large Vegation Data Sheet '!O15*('Large Vegation Data Sheet '!$D15^'Large Vegation Data Sheet '!P15)</f>
        <v>0.52678872559247991</v>
      </c>
      <c r="R15" cm="1">
        <f t="array" ref="R15">INDEX('Allometric Coefficeints'!$G$8:$G$175,MATCH(1,($C15='Allometric Coefficeints'!$A$8:$A$175)*('Allometric Coefficeints'!$C$8:$C$175="wood"),0))</f>
        <v>3.5299999999999998E-2</v>
      </c>
      <c r="S15" cm="1">
        <f t="array" ref="S15">INDEX('Allometric Coefficeints'!$H$8:$H$175,MATCH(1,($C15='Allometric Coefficeints'!$A$8:$A$175)*('Allometric Coefficeints'!$C$8:$C$175="wood"),0))</f>
        <v>2.0249000000000001</v>
      </c>
      <c r="T15" cm="1">
        <f t="array" ref="T15">INDEX('Allometric Coefficeints'!$I$8:$I$175,MATCH(1,($C15='Allometric Coefficeints'!$A$8:$A$175)*('Allometric Coefficeints'!$C$8:$C$175="wood"),0))</f>
        <v>0.70479999999999998</v>
      </c>
      <c r="U15">
        <f>R15*($D15^S15)*($E15^T15)</f>
        <v>4.6549933743481562</v>
      </c>
      <c r="V15" cm="1">
        <f t="array" ref="V15">INDEX('Allometric Coefficeints'!$G$8:$G$175,MATCH(1,($C15='Allometric Coefficeints'!$A$8:$A$175)*('Allometric Coefficeints'!$C$8:$C$175="bark"),0))</f>
        <v>8.9999999999999993E-3</v>
      </c>
      <c r="W15" cm="1">
        <f t="array" ref="W15">INDEX('Allometric Coefficeints'!$H$8:$H$175,MATCH(1,($C15='Allometric Coefficeints'!$A$8:$A$175)*('Allometric Coefficeints'!$C$8:$C$175="bark"),0))</f>
        <v>1.8676999999999999</v>
      </c>
      <c r="X15" cm="1">
        <f t="array" ref="X15">INDEX('Allometric Coefficeints'!$I$8:$I$175,MATCH(1,($C15='Allometric Coefficeints'!$A$8:$A$175)*('Allometric Coefficeints'!$C$8:$C$175="bark"),0))</f>
        <v>0.71440000000000003</v>
      </c>
      <c r="Y15">
        <f>V15*($D15^W15)*($E15^X15)</f>
        <v>0.94212556024487948</v>
      </c>
      <c r="Z15" cm="1">
        <f t="array" ref="Z15">INDEX('Allometric Coefficeints'!$G$8:$G$175,MATCH(1,($C15='Allometric Coefficeints'!$A$8:$A$175)*('Allometric Coefficeints'!$C$8:$C$175="branches"),0))</f>
        <v>4.48E-2</v>
      </c>
      <c r="AA15" cm="1">
        <f t="array" ref="AA15">INDEX('Allometric Coefficeints'!$H$8:$H$175,MATCH(1,($C15='Allometric Coefficeints'!$A$8:$A$175)*('Allometric Coefficeints'!$C$8:$C$175="branches"),0))</f>
        <v>2.6855000000000002</v>
      </c>
      <c r="AB15" cm="1">
        <f t="array" ref="AB15">INDEX('Allometric Coefficeints'!$I$8:$I$175,MATCH(1,($C15='Allometric Coefficeints'!$A$8:$A$175)*('Allometric Coefficeints'!$C$8:$C$175="branches"),0))</f>
        <v>-0.59109999999999996</v>
      </c>
      <c r="AC15">
        <f>Z15*($D15^AA15)*($E15^AB15)</f>
        <v>0.86548981327872321</v>
      </c>
      <c r="AD15" cm="1">
        <f t="array" ref="AD15">INDEX('Allometric Coefficeints'!$G$8:$G$175,MATCH(1,($C15='Allometric Coefficeints'!$A$8:$A$175)*('Allometric Coefficeints'!$C$8:$C$175="foliage"),0))</f>
        <v>8.6900000000000005E-2</v>
      </c>
      <c r="AE15" cm="1">
        <f t="array" ref="AE15">INDEX('Allometric Coefficeints'!$H$8:$H$175,MATCH(1,($C15='Allometric Coefficeints'!$A$8:$A$175)*('Allometric Coefficeints'!$C$8:$C$175="foliage"),0))</f>
        <v>1.8541000000000001</v>
      </c>
      <c r="AF15" cm="1">
        <f t="array" ref="AF15">INDEX('Allometric Coefficeints'!$I$8:$I$175,MATCH(1,($C15='Allometric Coefficeints'!$A$8:$A$175)*('Allometric Coefficeints'!$C$8:$C$175="foliage"),0))</f>
        <v>-0.54910000000000003</v>
      </c>
      <c r="AG15">
        <f>AD15*($D15^AE15)*($E15^AF15)</f>
        <v>0.48515449720661624</v>
      </c>
      <c r="AH15">
        <f>H15+K15+N15+Q15</f>
        <v>6.2065852832962314</v>
      </c>
      <c r="AI15">
        <f>U15+Y15+AC15+AG15</f>
        <v>6.9477632450783746</v>
      </c>
      <c r="AJ15">
        <f>IF(E15&gt;0, AI15,AH15)</f>
        <v>6.9477632450783746</v>
      </c>
      <c r="AK15" cm="1">
        <f t="array" ref="AK15">IF(INDEX('Allometric Coefficeints'!$K$8:$K$175,MATCH(1,($C15='Allometric Coefficeints'!$A$8:$A$175)*('Allometric Coefficeints'!$C$8:$C$175="wood"),0))= "Deciduous",1.576*(AJ15^0.615), 0.222*AJ15)</f>
        <v>5.1914765281602984</v>
      </c>
      <c r="AL15">
        <f>AJ15+AK15</f>
        <v>12.139239773238673</v>
      </c>
      <c r="AM15">
        <f>AL15*0.5</f>
        <v>6.0696198866193365</v>
      </c>
    </row>
    <row r="16" spans="1:39">
      <c r="A16" s="5" t="s">
        <v>178</v>
      </c>
      <c r="B16" s="5">
        <v>2</v>
      </c>
      <c r="C16" s="6" t="s">
        <v>26</v>
      </c>
      <c r="D16" s="5">
        <v>5</v>
      </c>
      <c r="E16" s="5">
        <v>0</v>
      </c>
      <c r="F16" cm="1">
        <f t="array" ref="F16">INDEX('Allometric Coefficeints'!$E$8:$E$175,MATCH(1,($C16='Allometric Coefficeints'!$A$8:$A$175)*('Allometric Coefficeints'!$C$8:$C$175="wood"),0))</f>
        <v>5.6399999999999999E-2</v>
      </c>
      <c r="G16" cm="1">
        <f t="array" ref="G16">INDEX('Allometric Coefficeints'!$F$8:$F$175,MATCH(1,($C16='Allometric Coefficeints'!$A$8:$A$175)*('Allometric Coefficeints'!$C$8:$C$175="wood"),0))</f>
        <v>2.4346999999999999</v>
      </c>
      <c r="H16">
        <f>'Large Vegation Data Sheet '!$F16*('Large Vegation Data Sheet '!D16^'Large Vegation Data Sheet '!G16)</f>
        <v>2.8383201052510256</v>
      </c>
      <c r="I16" cm="1">
        <f t="array" ref="I16">INDEX('Allometric Coefficeints'!$E$8:$E$175,MATCH(1,($C16='Allometric Coefficeints'!$A$8:$A$175)*('Allometric Coefficeints'!$C$8:$C$175="bark"),0))</f>
        <v>1.5299999999999999E-2</v>
      </c>
      <c r="J16" cm="1">
        <f t="array" ref="J16">INDEX('Allometric Coefficeints'!$F$8:$F$175,MATCH(1,($C16='Allometric Coefficeints'!$A$8:$A$175)*('Allometric Coefficeints'!$C$8:$C$175="bark"),0))</f>
        <v>2.2109999999999999</v>
      </c>
      <c r="K16">
        <f>'Large Vegation Data Sheet '!I16*('Large Vegation Data Sheet '!$D16^'Large Vegation Data Sheet '!J16)</f>
        <v>0.53717291943199708</v>
      </c>
      <c r="L16" cm="1">
        <f t="array" ref="L16">INDEX('Allometric Coefficeints'!$E$8:$E$175,MATCH(1,($C16='Allometric Coefficeints'!$A$8:$A$175)*('Allometric Coefficeints'!$C$8:$C$175="branches"),0))</f>
        <v>1.9400000000000001E-2</v>
      </c>
      <c r="M16" cm="1">
        <f t="array" ref="M16">INDEX('Allometric Coefficeints'!$F$8:$F$175,MATCH(1,($C16='Allometric Coefficeints'!$A$8:$A$175)*('Allometric Coefficeints'!$C$8:$C$175="branches"),0))</f>
        <v>2.2408000000000001</v>
      </c>
      <c r="N16">
        <f>'Large Vegation Data Sheet '!L16*('Large Vegation Data Sheet '!$D16^'Large Vegation Data Sheet '!M16)</f>
        <v>0.71458470390939299</v>
      </c>
      <c r="O16" cm="1">
        <f t="array" ref="O16">INDEX('Allometric Coefficeints'!$E$8:$E$175,MATCH(1,($C16='Allometric Coefficeints'!$A$8:$A$175)*('Allometric Coefficeints'!$C$8:$C$175="foliage"),0))</f>
        <v>9.35E-2</v>
      </c>
      <c r="P16" cm="1">
        <f t="array" ref="P16">INDEX('Allometric Coefficeints'!$F$8:$F$175,MATCH(1,($C16='Allometric Coefficeints'!$A$8:$A$175)*('Allometric Coefficeints'!$C$8:$C$175="foliage"),0))</f>
        <v>1.6106</v>
      </c>
      <c r="Q16">
        <f>'Large Vegation Data Sheet '!O16*('Large Vegation Data Sheet '!$D16^'Large Vegation Data Sheet '!P16)</f>
        <v>1.249029511639995</v>
      </c>
      <c r="R16" cm="1">
        <f t="array" ref="R16">INDEX('Allometric Coefficeints'!$G$8:$G$175,MATCH(1,($C16='Allometric Coefficeints'!$A$8:$A$175)*('Allometric Coefficeints'!$C$8:$C$175="wood"),0))</f>
        <v>2.76E-2</v>
      </c>
      <c r="S16" cm="1">
        <f t="array" ref="S16">INDEX('Allometric Coefficeints'!$H$8:$H$175,MATCH(1,($C16='Allometric Coefficeints'!$A$8:$A$175)*('Allometric Coefficeints'!$C$8:$C$175="wood"),0))</f>
        <v>1.6868000000000001</v>
      </c>
      <c r="T16" cm="1">
        <f t="array" ref="T16">INDEX('Allometric Coefficeints'!$I$8:$I$175,MATCH(1,($C16='Allometric Coefficeints'!$A$8:$A$175)*('Allometric Coefficeints'!$C$8:$C$175="wood"),0))</f>
        <v>1.0952999999999999</v>
      </c>
      <c r="U16">
        <f>R16*($D16^S16)*($E16^T16)</f>
        <v>0</v>
      </c>
      <c r="V16" cm="1">
        <f t="array" ref="V16">INDEX('Allometric Coefficeints'!$G$8:$G$175,MATCH(1,($C16='Allometric Coefficeints'!$A$8:$A$175)*('Allometric Coefficeints'!$C$8:$C$175="bark"),0))</f>
        <v>1.01E-2</v>
      </c>
      <c r="W16" cm="1">
        <f t="array" ref="W16">INDEX('Allometric Coefficeints'!$H$8:$H$175,MATCH(1,($C16='Allometric Coefficeints'!$A$8:$A$175)*('Allometric Coefficeints'!$C$8:$C$175="bark"),0))</f>
        <v>1.8486</v>
      </c>
      <c r="X16" cm="1">
        <f t="array" ref="X16">INDEX('Allometric Coefficeints'!$I$8:$I$175,MATCH(1,($C16='Allometric Coefficeints'!$A$8:$A$175)*('Allometric Coefficeints'!$C$8:$C$175="bark"),0))</f>
        <v>0.55249999999999999</v>
      </c>
      <c r="Y16">
        <f>V16*($D16^W16)*($E16^X16)</f>
        <v>0</v>
      </c>
      <c r="Z16" cm="1">
        <f t="array" ref="Z16">INDEX('Allometric Coefficeints'!$G$8:$G$175,MATCH(1,($C16='Allometric Coefficeints'!$A$8:$A$175)*('Allometric Coefficeints'!$C$8:$C$175="branches"),0))</f>
        <v>3.1300000000000001E-2</v>
      </c>
      <c r="AA16" cm="1">
        <f t="array" ref="AA16">INDEX('Allometric Coefficeints'!$H$8:$H$175,MATCH(1,($C16='Allometric Coefficeints'!$A$8:$A$175)*('Allometric Coefficeints'!$C$8:$C$175="branches"),0))</f>
        <v>2.9973999999999998</v>
      </c>
      <c r="AB16" cm="1">
        <f t="array" ref="AB16">INDEX('Allometric Coefficeints'!$I$8:$I$175,MATCH(1,($C16='Allometric Coefficeints'!$A$8:$A$175)*('Allometric Coefficeints'!$C$8:$C$175="branches"),0))</f>
        <v>-1.0383</v>
      </c>
      <c r="AC16" t="e">
        <f>Z16*($D16^AA16)*($E16^AB16)</f>
        <v>#DIV/0!</v>
      </c>
      <c r="AD16" cm="1">
        <f t="array" ref="AD16">INDEX('Allometric Coefficeints'!$G$8:$G$175,MATCH(1,($C16='Allometric Coefficeints'!$A$8:$A$175)*('Allometric Coefficeints'!$C$8:$C$175="foliage"),0))</f>
        <v>0.13789999999999999</v>
      </c>
      <c r="AE16" cm="1">
        <f t="array" ref="AE16">INDEX('Allometric Coefficeints'!$H$8:$H$175,MATCH(1,($C16='Allometric Coefficeints'!$A$8:$A$175)*('Allometric Coefficeints'!$C$8:$C$175="foliage"),0))</f>
        <v>2.3980999999999999</v>
      </c>
      <c r="AF16" cm="1">
        <f t="array" ref="AF16">INDEX('Allometric Coefficeints'!$I$8:$I$175,MATCH(1,($C16='Allometric Coefficeints'!$A$8:$A$175)*('Allometric Coefficeints'!$C$8:$C$175="foliage"),0))</f>
        <v>-1.0418000000000001</v>
      </c>
      <c r="AG16" t="e">
        <f>AD16*($D16^AE16)*($E16^AF16)</f>
        <v>#DIV/0!</v>
      </c>
      <c r="AH16">
        <f t="shared" ref="AH16:AH55" si="0">H16+K16+N16+Q16</f>
        <v>5.3391072402324102</v>
      </c>
      <c r="AI16" t="e">
        <f t="shared" ref="AI16:AI55" si="1">U16+Y16+AC16+AG16</f>
        <v>#DIV/0!</v>
      </c>
      <c r="AJ16">
        <f>IF(E16&gt;0, AI16,AH16)</f>
        <v>5.3391072402324102</v>
      </c>
      <c r="AK16" cm="1">
        <f t="array" ref="AK16">IF(INDEX('Allometric Coefficeints'!$K$8:$K$175,MATCH(1,($C16='Allometric Coefficeints'!$A$8:$A$175)*('Allometric Coefficeints'!$C$8:$C$175="wood"),0))= "Deciduous",1.576*(AJ16^0.615), 0.222*AJ16)</f>
        <v>1.1852818073315952</v>
      </c>
      <c r="AL16">
        <f t="shared" ref="AL16:AL55" si="2">AJ16+AK16</f>
        <v>6.5243890475640054</v>
      </c>
      <c r="AM16">
        <f t="shared" ref="AM16:AM55" si="3">AL16*0.5</f>
        <v>3.2621945237820027</v>
      </c>
    </row>
    <row r="17" spans="1:39">
      <c r="A17" s="5" t="s">
        <v>178</v>
      </c>
      <c r="B17" s="5">
        <v>3</v>
      </c>
      <c r="C17" s="6" t="s">
        <v>28</v>
      </c>
      <c r="D17" s="5">
        <v>5</v>
      </c>
      <c r="E17" s="5">
        <v>5</v>
      </c>
      <c r="F17" cm="1">
        <f t="array" ref="F17">INDEX('Allometric Coefficeints'!$E$8:$E$175,MATCH(1,($C17='Allometric Coefficeints'!$A$8:$A$175)*('Allometric Coefficeints'!$C$8:$C$175="wood"),0))</f>
        <v>7.4099999999999999E-2</v>
      </c>
      <c r="G17" cm="1">
        <f t="array" ref="G17">INDEX('Allometric Coefficeints'!$F$8:$F$175,MATCH(1,($C17='Allometric Coefficeints'!$A$8:$A$175)*('Allometric Coefficeints'!$C$8:$C$175="wood"),0))</f>
        <v>2.3875000000000002</v>
      </c>
      <c r="H17">
        <f>'Large Vegation Data Sheet '!$F17*('Large Vegation Data Sheet '!D17^'Large Vegation Data Sheet '!G17)</f>
        <v>3.4562813931500682</v>
      </c>
      <c r="I17" cm="1">
        <f t="array" ref="I17">INDEX('Allometric Coefficeints'!$E$8:$E$175,MATCH(1,($C17='Allometric Coefficeints'!$A$8:$A$175)*('Allometric Coefficeints'!$C$8:$C$175="bark"),0))</f>
        <v>1.8200000000000001E-2</v>
      </c>
      <c r="J17" cm="1">
        <f t="array" ref="J17">INDEX('Allometric Coefficeints'!$F$8:$F$175,MATCH(1,($C17='Allometric Coefficeints'!$A$8:$A$175)*('Allometric Coefficeints'!$C$8:$C$175="bark"),0))</f>
        <v>2.2181000000000002</v>
      </c>
      <c r="K17">
        <f>'Large Vegation Data Sheet '!I17*('Large Vegation Data Sheet '!$D17^'Large Vegation Data Sheet '!J17)</f>
        <v>0.64633363134366728</v>
      </c>
      <c r="L17" cm="1">
        <f t="array" ref="L17">INDEX('Allometric Coefficeints'!$E$8:$E$175,MATCH(1,($C17='Allometric Coefficeints'!$A$8:$A$175)*('Allometric Coefficeints'!$C$8:$C$175="branches"),0))</f>
        <v>2.2700000000000001E-2</v>
      </c>
      <c r="M17" cm="1">
        <f t="array" ref="M17">INDEX('Allometric Coefficeints'!$F$8:$F$175,MATCH(1,($C17='Allometric Coefficeints'!$A$8:$A$175)*('Allometric Coefficeints'!$C$8:$C$175="branches"),0))</f>
        <v>2.2797000000000001</v>
      </c>
      <c r="N17">
        <f>'Large Vegation Data Sheet '!L17*('Large Vegation Data Sheet '!$D17^'Large Vegation Data Sheet '!M17)</f>
        <v>0.89015938722646726</v>
      </c>
      <c r="O17" cm="1">
        <f t="array" ref="O17">INDEX('Allometric Coefficeints'!$E$8:$E$175,MATCH(1,($C17='Allometric Coefficeints'!$A$8:$A$175)*('Allometric Coefficeints'!$C$8:$C$175="foliage"),0))</f>
        <v>7.6399999999999996E-2</v>
      </c>
      <c r="P17" cm="1">
        <f t="array" ref="P17">INDEX('Allometric Coefficeints'!$F$8:$F$175,MATCH(1,($C17='Allometric Coefficeints'!$A$8:$A$175)*('Allometric Coefficeints'!$C$8:$C$175="foliage"),0))</f>
        <v>1.5861000000000001</v>
      </c>
      <c r="Q17">
        <f>'Large Vegation Data Sheet '!O17*('Large Vegation Data Sheet '!$D17^'Large Vegation Data Sheet '!P17)</f>
        <v>0.98113706461237271</v>
      </c>
      <c r="R17" cm="1">
        <f t="array" ref="R17">INDEX('Allometric Coefficeints'!$G$8:$G$175,MATCH(1,($C17='Allometric Coefficeints'!$A$8:$A$175)*('Allometric Coefficeints'!$C$8:$C$175="wood"),0))</f>
        <v>2.8299999999999999E-2</v>
      </c>
      <c r="S17" cm="1">
        <f t="array" ref="S17">INDEX('Allometric Coefficeints'!$H$8:$H$175,MATCH(1,($C17='Allometric Coefficeints'!$A$8:$A$175)*('Allometric Coefficeints'!$C$8:$C$175="wood"),0))</f>
        <v>1.8298000000000001</v>
      </c>
      <c r="T17" cm="1">
        <f t="array" ref="T17">INDEX('Allometric Coefficeints'!$I$8:$I$175,MATCH(1,($C17='Allometric Coefficeints'!$A$8:$A$175)*('Allometric Coefficeints'!$C$8:$C$175="wood"),0))</f>
        <v>0.9546</v>
      </c>
      <c r="U17">
        <f t="shared" ref="U17:U55" si="4">R17*($D17^S17)*($E17^T17)</f>
        <v>2.5003368156229371</v>
      </c>
      <c r="V17" cm="1">
        <f t="array" ref="V17">INDEX('Allometric Coefficeints'!$G$8:$G$175,MATCH(1,($C17='Allometric Coefficeints'!$A$8:$A$175)*('Allometric Coefficeints'!$C$8:$C$175="bark"),0))</f>
        <v>1.2E-2</v>
      </c>
      <c r="W17" cm="1">
        <f t="array" ref="W17">INDEX('Allometric Coefficeints'!$H$8:$H$175,MATCH(1,($C17='Allometric Coefficeints'!$A$8:$A$175)*('Allometric Coefficeints'!$C$8:$C$175="bark"),0))</f>
        <v>1.6377999999999999</v>
      </c>
      <c r="X17" cm="1">
        <f t="array" ref="X17">INDEX('Allometric Coefficeints'!$I$8:$I$175,MATCH(1,($C17='Allometric Coefficeints'!$A$8:$A$175)*('Allometric Coefficeints'!$C$8:$C$175="bark"),0))</f>
        <v>0.77459999999999996</v>
      </c>
      <c r="Y17">
        <f t="shared" ref="Y17:Y55" si="5">V17*($D17^W17)*($E17^X17)</f>
        <v>0.58260805462808685</v>
      </c>
      <c r="Z17" cm="1">
        <f t="array" ref="Z17">INDEX('Allometric Coefficeints'!$G$8:$G$175,MATCH(1,($C17='Allometric Coefficeints'!$A$8:$A$175)*('Allometric Coefficeints'!$C$8:$C$175="branches"),0))</f>
        <v>3.3799999999999997E-2</v>
      </c>
      <c r="AA17" cm="1">
        <f t="array" ref="AA17">INDEX('Allometric Coefficeints'!$H$8:$H$175,MATCH(1,($C17='Allometric Coefficeints'!$A$8:$A$175)*('Allometric Coefficeints'!$C$8:$C$175="branches"),0))</f>
        <v>2.6623999999999999</v>
      </c>
      <c r="AB17" cm="1">
        <f t="array" ref="AB17">INDEX('Allometric Coefficeints'!$I$8:$I$175,MATCH(1,($C17='Allometric Coefficeints'!$A$8:$A$175)*('Allometric Coefficeints'!$C$8:$C$175="branches"),0))</f>
        <v>-0.57430000000000003</v>
      </c>
      <c r="AC17">
        <f t="shared" ref="AC17:AC55" si="6">Z17*($D17^AA17)*($E17^AB17)</f>
        <v>0.97372420595503684</v>
      </c>
      <c r="AD17" cm="1">
        <f t="array" ref="AD17">INDEX('Allometric Coefficeints'!$G$8:$G$175,MATCH(1,($C17='Allometric Coefficeints'!$A$8:$A$175)*('Allometric Coefficeints'!$C$8:$C$175="foliage"),0))</f>
        <v>0.1699</v>
      </c>
      <c r="AE17" cm="1">
        <f t="array" ref="AE17">INDEX('Allometric Coefficeints'!$H$8:$H$175,MATCH(1,($C17='Allometric Coefficeints'!$A$8:$A$175)*('Allometric Coefficeints'!$C$8:$C$175="foliage"),0))</f>
        <v>2.3289</v>
      </c>
      <c r="AF17" cm="1">
        <f t="array" ref="AF17">INDEX('Allometric Coefficeints'!$I$8:$I$175,MATCH(1,($C17='Allometric Coefficeints'!$A$8:$A$175)*('Allometric Coefficeints'!$C$8:$C$175="foliage"),0))</f>
        <v>-1.1315999999999999</v>
      </c>
      <c r="AG17">
        <f t="shared" ref="AG17:AG55" si="7">AD17*($D17^AE17)*($E17^AF17)</f>
        <v>1.1669981432445851</v>
      </c>
      <c r="AH17">
        <f t="shared" si="0"/>
        <v>5.9739114763325754</v>
      </c>
      <c r="AI17">
        <f t="shared" si="1"/>
        <v>5.2236672194506468</v>
      </c>
      <c r="AJ17">
        <f t="shared" ref="AJ17:AJ55" si="8">IF(E17&gt;0, AI17,AH17)</f>
        <v>5.2236672194506468</v>
      </c>
      <c r="AK17" cm="1">
        <f t="array" ref="AK17">IF(INDEX('Allometric Coefficeints'!$K$8:$K$175,MATCH(1,($C17='Allometric Coefficeints'!$A$8:$A$175)*('Allometric Coefficeints'!$C$8:$C$175="wood"),0))= "Deciduous",1.576*(AJ17^0.615), 0.222*AJ17)</f>
        <v>1.1596541227180437</v>
      </c>
      <c r="AL17">
        <f t="shared" si="2"/>
        <v>6.3833213421686903</v>
      </c>
      <c r="AM17">
        <f t="shared" si="3"/>
        <v>3.1916606710843451</v>
      </c>
    </row>
    <row r="18" spans="1:39">
      <c r="A18" s="5" t="s">
        <v>178</v>
      </c>
      <c r="B18" s="5">
        <v>4</v>
      </c>
      <c r="C18" s="6" t="s">
        <v>31</v>
      </c>
      <c r="D18" s="5">
        <v>5</v>
      </c>
      <c r="E18" s="5">
        <v>5</v>
      </c>
      <c r="F18" cm="1">
        <f t="array" ref="F18">INDEX('Allometric Coefficeints'!$E$8:$E$175,MATCH(1,($C18='Allometric Coefficeints'!$A$8:$A$175)*('Allometric Coefficeints'!$C$8:$C$175="wood"),0))</f>
        <v>5.3400000000000003E-2</v>
      </c>
      <c r="G18" cm="1">
        <f t="array" ref="G18">INDEX('Allometric Coefficeints'!$F$8:$F$175,MATCH(1,($C18='Allometric Coefficeints'!$A$8:$A$175)*('Allometric Coefficeints'!$C$8:$C$175="wood"),0))</f>
        <v>2.403</v>
      </c>
      <c r="H18">
        <f>'Large Vegation Data Sheet '!$F18*('Large Vegation Data Sheet '!D18^'Large Vegation Data Sheet '!G18)</f>
        <v>2.5536782493501033</v>
      </c>
      <c r="I18" cm="1">
        <f t="array" ref="I18">INDEX('Allometric Coefficeints'!$E$8:$E$175,MATCH(1,($C18='Allometric Coefficeints'!$A$8:$A$175)*('Allometric Coefficeints'!$C$8:$C$175="bark"),0))</f>
        <v>1.15E-2</v>
      </c>
      <c r="J18" cm="1">
        <f t="array" ref="J18">INDEX('Allometric Coefficeints'!$F$8:$F$175,MATCH(1,($C18='Allometric Coefficeints'!$A$8:$A$175)*('Allometric Coefficeints'!$C$8:$C$175="bark"),0))</f>
        <v>2.3483999999999998</v>
      </c>
      <c r="K18">
        <f>'Large Vegation Data Sheet '!I18*('Large Vegation Data Sheet '!$D18^'Large Vegation Data Sheet '!J18)</f>
        <v>0.50368497796478673</v>
      </c>
      <c r="L18" cm="1">
        <f t="array" ref="L18">INDEX('Allometric Coefficeints'!$E$8:$E$175,MATCH(1,($C18='Allometric Coefficeints'!$A$8:$A$175)*('Allometric Coefficeints'!$C$8:$C$175="branches"),0))</f>
        <v>7.0000000000000001E-3</v>
      </c>
      <c r="M18" cm="1">
        <f t="array" ref="M18">INDEX('Allometric Coefficeints'!$F$8:$F$175,MATCH(1,($C18='Allometric Coefficeints'!$A$8:$A$175)*('Allometric Coefficeints'!$C$8:$C$175="branches"),0))</f>
        <v>2.5406</v>
      </c>
      <c r="N18">
        <f>'Large Vegation Data Sheet '!L18*('Large Vegation Data Sheet '!$D18^'Large Vegation Data Sheet '!M18)</f>
        <v>0.41773535473957368</v>
      </c>
      <c r="O18" cm="1">
        <f t="array" ref="O18">INDEX('Allometric Coefficeints'!$E$8:$E$175,MATCH(1,($C18='Allometric Coefficeints'!$A$8:$A$175)*('Allometric Coefficeints'!$C$8:$C$175="foliage"),0))</f>
        <v>8.4000000000000005E-2</v>
      </c>
      <c r="P18" cm="1">
        <f t="array" ref="P18">INDEX('Allometric Coefficeints'!$F$8:$F$175,MATCH(1,($C18='Allometric Coefficeints'!$A$8:$A$175)*('Allometric Coefficeints'!$C$8:$C$175="foliage"),0))</f>
        <v>1.6695</v>
      </c>
      <c r="Q18">
        <f>'Large Vegation Data Sheet '!O18*('Large Vegation Data Sheet '!$D18^'Large Vegation Data Sheet '!P18)</f>
        <v>1.2337004078299827</v>
      </c>
      <c r="R18" cm="1">
        <f t="array" ref="R18">INDEX('Allometric Coefficeints'!$G$8:$G$175,MATCH(1,($C18='Allometric Coefficeints'!$A$8:$A$175)*('Allometric Coefficeints'!$C$8:$C$175="wood"),0))</f>
        <v>2.9399999999999999E-2</v>
      </c>
      <c r="S18" cm="1">
        <f t="array" ref="S18">INDEX('Allometric Coefficeints'!$H$8:$H$175,MATCH(1,($C18='Allometric Coefficeints'!$A$8:$A$175)*('Allometric Coefficeints'!$C$8:$C$175="wood"),0))</f>
        <v>1.8357000000000001</v>
      </c>
      <c r="T18" cm="1">
        <f t="array" ref="T18">INDEX('Allometric Coefficeints'!$I$8:$I$175,MATCH(1,($C18='Allometric Coefficeints'!$A$8:$A$175)*('Allometric Coefficeints'!$C$8:$C$175="wood"),0))</f>
        <v>0.86399999999999999</v>
      </c>
      <c r="U18">
        <f t="shared" si="4"/>
        <v>2.2665048416165092</v>
      </c>
      <c r="V18" cm="1">
        <f t="array" ref="V18">INDEX('Allometric Coefficeints'!$G$8:$G$175,MATCH(1,($C18='Allometric Coefficeints'!$A$8:$A$175)*('Allometric Coefficeints'!$C$8:$C$175="bark"),0))</f>
        <v>5.3E-3</v>
      </c>
      <c r="W18" cm="1">
        <f t="array" ref="W18">INDEX('Allometric Coefficeints'!$H$8:$H$175,MATCH(1,($C18='Allometric Coefficeints'!$A$8:$A$175)*('Allometric Coefficeints'!$C$8:$C$175="bark"),0))</f>
        <v>2.0876000000000001</v>
      </c>
      <c r="X18" cm="1">
        <f t="array" ref="X18">INDEX('Allometric Coefficeints'!$I$8:$I$175,MATCH(1,($C18='Allometric Coefficeints'!$A$8:$A$175)*('Allometric Coefficeints'!$C$8:$C$175="bark"),0))</f>
        <v>0.58420000000000005</v>
      </c>
      <c r="Y18">
        <f t="shared" si="5"/>
        <v>0.39064649063365847</v>
      </c>
      <c r="Z18" cm="1">
        <f t="array" ref="Z18">INDEX('Allometric Coefficeints'!$G$8:$G$175,MATCH(1,($C18='Allometric Coefficeints'!$A$8:$A$175)*('Allometric Coefficeints'!$C$8:$C$175="branches"),0))</f>
        <v>1.17E-2</v>
      </c>
      <c r="AA18" cm="1">
        <f t="array" ref="AA18">INDEX('Allometric Coefficeints'!$H$8:$H$175,MATCH(1,($C18='Allometric Coefficeints'!$A$8:$A$175)*('Allometric Coefficeints'!$C$8:$C$175="branches"),0))</f>
        <v>3.5097</v>
      </c>
      <c r="AB18" cm="1">
        <f t="array" ref="AB18">INDEX('Allometric Coefficeints'!$I$8:$I$175,MATCH(1,($C18='Allometric Coefficeints'!$A$8:$A$175)*('Allometric Coefficeints'!$C$8:$C$175="branches"),0))</f>
        <v>-1.3006</v>
      </c>
      <c r="AC18">
        <f t="shared" si="6"/>
        <v>0.40952507480842465</v>
      </c>
      <c r="AD18" cm="1">
        <f t="array" ref="AD18">INDEX('Allometric Coefficeints'!$G$8:$G$175,MATCH(1,($C18='Allometric Coefficeints'!$A$8:$A$175)*('Allometric Coefficeints'!$C$8:$C$175="foliage"),0))</f>
        <v>0.1245</v>
      </c>
      <c r="AE18" cm="1">
        <f t="array" ref="AE18">INDEX('Allometric Coefficeints'!$H$8:$H$175,MATCH(1,($C18='Allometric Coefficeints'!$A$8:$A$175)*('Allometric Coefficeints'!$C$8:$C$175="foliage"),0))</f>
        <v>2.5230000000000001</v>
      </c>
      <c r="AF18" cm="1">
        <f t="array" ref="AF18">INDEX('Allometric Coefficeints'!$I$8:$I$175,MATCH(1,($C18='Allometric Coefficeints'!$A$8:$A$175)*('Allometric Coefficeints'!$C$8:$C$175="foliage"),0))</f>
        <v>-1.123</v>
      </c>
      <c r="AG18">
        <f t="shared" si="7"/>
        <v>1.1850245768506349</v>
      </c>
      <c r="AH18">
        <f t="shared" si="0"/>
        <v>4.7087989898844462</v>
      </c>
      <c r="AI18">
        <f t="shared" si="1"/>
        <v>4.2517009839092275</v>
      </c>
      <c r="AJ18">
        <f t="shared" si="8"/>
        <v>4.2517009839092275</v>
      </c>
      <c r="AK18" cm="1">
        <f t="array" ref="AK18">IF(INDEX('Allometric Coefficeints'!$K$8:$K$175,MATCH(1,($C18='Allometric Coefficeints'!$A$8:$A$175)*('Allometric Coefficeints'!$C$8:$C$175="wood"),0))= "Deciduous",1.576*(AJ18^0.615), 0.222*AJ18)</f>
        <v>0.94387761842784856</v>
      </c>
      <c r="AL18">
        <f t="shared" si="2"/>
        <v>5.1955786023370756</v>
      </c>
      <c r="AM18">
        <f t="shared" si="3"/>
        <v>2.5977893011685378</v>
      </c>
    </row>
    <row r="19" spans="1:39">
      <c r="A19" s="5" t="s">
        <v>178</v>
      </c>
      <c r="B19" s="5">
        <v>5</v>
      </c>
      <c r="C19" s="6" t="s">
        <v>34</v>
      </c>
      <c r="D19" s="5">
        <v>5</v>
      </c>
      <c r="E19" s="5">
        <v>5</v>
      </c>
      <c r="F19" cm="1">
        <f t="array" ref="F19">INDEX('Allometric Coefficeints'!$E$8:$E$175,MATCH(1,($C19='Allometric Coefficeints'!$A$8:$A$175)*('Allometric Coefficeints'!$C$8:$C$175="wood"),0))</f>
        <v>5.0999999999999997E-2</v>
      </c>
      <c r="G19" cm="1">
        <f t="array" ref="G19">INDEX('Allometric Coefficeints'!$F$8:$F$175,MATCH(1,($C19='Allometric Coefficeints'!$A$8:$A$175)*('Allometric Coefficeints'!$C$8:$C$175="wood"),0))</f>
        <v>2.4529000000000001</v>
      </c>
      <c r="H19">
        <f>'Large Vegation Data Sheet '!$F19*('Large Vegation Data Sheet '!D19^'Large Vegation Data Sheet '!G19)</f>
        <v>2.6428572118960458</v>
      </c>
      <c r="I19" cm="1">
        <f t="array" ref="I19">INDEX('Allometric Coefficeints'!$E$8:$E$175,MATCH(1,($C19='Allometric Coefficeints'!$A$8:$A$175)*('Allometric Coefficeints'!$C$8:$C$175="bark"),0))</f>
        <v>2.9700000000000001E-2</v>
      </c>
      <c r="J19" cm="1">
        <f t="array" ref="J19">INDEX('Allometric Coefficeints'!$F$8:$F$175,MATCH(1,($C19='Allometric Coefficeints'!$A$8:$A$175)*('Allometric Coefficeints'!$C$8:$C$175="bark"),0))</f>
        <v>2.1131000000000002</v>
      </c>
      <c r="K19">
        <f>'Large Vegation Data Sheet '!I19*('Large Vegation Data Sheet '!$D19^'Large Vegation Data Sheet '!J19)</f>
        <v>0.89073796968941932</v>
      </c>
      <c r="L19" cm="1">
        <f t="array" ref="L19">INDEX('Allometric Coefficeints'!$E$8:$E$175,MATCH(1,($C19='Allometric Coefficeints'!$A$8:$A$175)*('Allometric Coefficeints'!$C$8:$C$175="branches"),0))</f>
        <v>1.2E-2</v>
      </c>
      <c r="M19" cm="1">
        <f t="array" ref="M19">INDEX('Allometric Coefficeints'!$F$8:$F$175,MATCH(1,($C19='Allometric Coefficeints'!$A$8:$A$175)*('Allometric Coefficeints'!$C$8:$C$175="branches"),0))</f>
        <v>2.4165000000000001</v>
      </c>
      <c r="N19">
        <f>'Large Vegation Data Sheet '!L19*('Large Vegation Data Sheet '!$D19^'Large Vegation Data Sheet '!M19)</f>
        <v>0.58646521987544087</v>
      </c>
      <c r="O19" cm="1">
        <f t="array" ref="O19">INDEX('Allometric Coefficeints'!$E$8:$E$175,MATCH(1,($C19='Allometric Coefficeints'!$A$8:$A$175)*('Allometric Coefficeints'!$C$8:$C$175="foliage"),0))</f>
        <v>2.76E-2</v>
      </c>
      <c r="P19" cm="1">
        <f t="array" ref="P19">INDEX('Allometric Coefficeints'!$F$8:$F$175,MATCH(1,($C19='Allometric Coefficeints'!$A$8:$A$175)*('Allometric Coefficeints'!$C$8:$C$175="foliage"),0))</f>
        <v>1.6214999999999999</v>
      </c>
      <c r="Q19">
        <f>'Large Vegation Data Sheet '!O19*('Large Vegation Data Sheet '!$D19^'Large Vegation Data Sheet '!P19)</f>
        <v>0.37522256168053547</v>
      </c>
      <c r="R19" cm="1">
        <f t="array" ref="R19">INDEX('Allometric Coefficeints'!$G$8:$G$175,MATCH(1,($C19='Allometric Coefficeints'!$A$8:$A$175)*('Allometric Coefficeints'!$C$8:$C$175="wood"),0))</f>
        <v>1.17E-2</v>
      </c>
      <c r="S19" cm="1">
        <f t="array" ref="S19">INDEX('Allometric Coefficeints'!$H$8:$H$175,MATCH(1,($C19='Allometric Coefficeints'!$A$8:$A$175)*('Allometric Coefficeints'!$C$8:$C$175="wood"),0))</f>
        <v>1.7757000000000001</v>
      </c>
      <c r="T19" cm="1">
        <f t="array" ref="T19">INDEX('Allometric Coefficeints'!$I$8:$I$175,MATCH(1,($C19='Allometric Coefficeints'!$A$8:$A$175)*('Allometric Coefficeints'!$C$8:$C$175="wood"),0))</f>
        <v>1.2555000000000001</v>
      </c>
      <c r="U19">
        <f t="shared" si="4"/>
        <v>1.5378137470336655</v>
      </c>
      <c r="V19" cm="1">
        <f t="array" ref="V19">INDEX('Allometric Coefficeints'!$G$8:$G$175,MATCH(1,($C19='Allometric Coefficeints'!$A$8:$A$175)*('Allometric Coefficeints'!$C$8:$C$175="bark"),0))</f>
        <v>1.7999999999999999E-2</v>
      </c>
      <c r="W19" cm="1">
        <f t="array" ref="W19">INDEX('Allometric Coefficeints'!$H$8:$H$175,MATCH(1,($C19='Allometric Coefficeints'!$A$8:$A$175)*('Allometric Coefficeints'!$C$8:$C$175="bark"),0))</f>
        <v>1.8130999999999999</v>
      </c>
      <c r="X19" cm="1">
        <f t="array" ref="X19">INDEX('Allometric Coefficeints'!$I$8:$I$175,MATCH(1,($C19='Allometric Coefficeints'!$A$8:$A$175)*('Allometric Coefficeints'!$C$8:$C$175="bark"),0))</f>
        <v>0.51439999999999997</v>
      </c>
      <c r="Y19">
        <f t="shared" si="5"/>
        <v>0.76229871940743943</v>
      </c>
      <c r="Z19" cm="1">
        <f t="array" ref="Z19">INDEX('Allometric Coefficeints'!$G$8:$G$175,MATCH(1,($C19='Allometric Coefficeints'!$A$8:$A$175)*('Allometric Coefficeints'!$C$8:$C$175="branches"),0))</f>
        <v>1.12E-2</v>
      </c>
      <c r="AA19" cm="1">
        <f t="array" ref="AA19">INDEX('Allometric Coefficeints'!$H$8:$H$175,MATCH(1,($C19='Allometric Coefficeints'!$A$8:$A$175)*('Allometric Coefficeints'!$C$8:$C$175="branches"),0))</f>
        <v>3.0861000000000001</v>
      </c>
      <c r="AB19" cm="1">
        <f t="array" ref="AB19">INDEX('Allometric Coefficeints'!$I$8:$I$175,MATCH(1,($C19='Allometric Coefficeints'!$A$8:$A$175)*('Allometric Coefficeints'!$C$8:$C$175="branches"),0))</f>
        <v>-0.71640000000000004</v>
      </c>
      <c r="AC19">
        <f t="shared" si="6"/>
        <v>0.5076533330626084</v>
      </c>
      <c r="AD19" cm="1">
        <f t="array" ref="AD19">INDEX('Allometric Coefficeints'!$G$8:$G$175,MATCH(1,($C19='Allometric Coefficeints'!$A$8:$A$175)*('Allometric Coefficeints'!$C$8:$C$175="foliage"),0))</f>
        <v>6.1699999999999998E-2</v>
      </c>
      <c r="AE19" cm="1">
        <f t="array" ref="AE19">INDEX('Allometric Coefficeints'!$H$8:$H$175,MATCH(1,($C19='Allometric Coefficeints'!$A$8:$A$175)*('Allometric Coefficeints'!$C$8:$C$175="foliage"),0))</f>
        <v>1.8614999999999999</v>
      </c>
      <c r="AF19" cm="1">
        <f t="array" ref="AF19">INDEX('Allometric Coefficeints'!$I$8:$I$175,MATCH(1,($C19='Allometric Coefficeints'!$A$8:$A$175)*('Allometric Coefficeints'!$C$8:$C$175="foliage"),0))</f>
        <v>-0.53749999999999998</v>
      </c>
      <c r="AG19">
        <f t="shared" si="7"/>
        <v>0.51966258552439792</v>
      </c>
      <c r="AH19">
        <f t="shared" si="0"/>
        <v>4.4952829631414417</v>
      </c>
      <c r="AI19">
        <f t="shared" si="1"/>
        <v>3.327428385028111</v>
      </c>
      <c r="AJ19">
        <f t="shared" si="8"/>
        <v>3.327428385028111</v>
      </c>
      <c r="AK19" cm="1">
        <f t="array" ref="AK19">IF(INDEX('Allometric Coefficeints'!$K$8:$K$175,MATCH(1,($C19='Allometric Coefficeints'!$A$8:$A$175)*('Allometric Coefficeints'!$C$8:$C$175="wood"),0))= "Deciduous",1.576*(AJ19^0.615), 0.222*AJ19)</f>
        <v>3.3010573855391474</v>
      </c>
      <c r="AL19">
        <f t="shared" si="2"/>
        <v>6.6284857705672584</v>
      </c>
      <c r="AM19">
        <f t="shared" si="3"/>
        <v>3.3142428852836292</v>
      </c>
    </row>
    <row r="20" spans="1:39">
      <c r="A20" s="5" t="s">
        <v>178</v>
      </c>
      <c r="B20" s="5">
        <v>6</v>
      </c>
      <c r="C20" s="6" t="s">
        <v>36</v>
      </c>
      <c r="D20" s="5">
        <v>5</v>
      </c>
      <c r="E20" s="5">
        <v>5</v>
      </c>
      <c r="F20" cm="1">
        <f t="array" ref="F20">INDEX('Allometric Coefficeints'!$E$8:$E$175,MATCH(1,($C20='Allometric Coefficeints'!$A$8:$A$175)*('Allometric Coefficeints'!$C$8:$C$175="wood"),0))</f>
        <v>5.62E-2</v>
      </c>
      <c r="G20" cm="1">
        <f t="array" ref="G20">INDEX('Allometric Coefficeints'!$F$8:$F$175,MATCH(1,($C20='Allometric Coefficeints'!$A$8:$A$175)*('Allometric Coefficeints'!$C$8:$C$175="wood"),0))</f>
        <v>2.4102000000000001</v>
      </c>
      <c r="H20">
        <f>'Large Vegation Data Sheet '!$F20*('Large Vegation Data Sheet '!D20^'Large Vegation Data Sheet '!G20)</f>
        <v>2.7189036643169313</v>
      </c>
      <c r="I20" cm="1">
        <f t="array" ref="I20">INDEX('Allometric Coefficeints'!$E$8:$E$175,MATCH(1,($C20='Allometric Coefficeints'!$A$8:$A$175)*('Allometric Coefficeints'!$C$8:$C$175="bark"),0))</f>
        <v>3.0200000000000001E-2</v>
      </c>
      <c r="J20" cm="1">
        <f t="array" ref="J20">INDEX('Allometric Coefficeints'!$F$8:$F$175,MATCH(1,($C20='Allometric Coefficeints'!$A$8:$A$175)*('Allometric Coefficeints'!$C$8:$C$175="bark"),0))</f>
        <v>2.0975999999999999</v>
      </c>
      <c r="K20">
        <f>'Large Vegation Data Sheet '!I20*('Large Vegation Data Sheet '!$D20^'Large Vegation Data Sheet '!J20)</f>
        <v>0.8834183663774241</v>
      </c>
      <c r="L20" cm="1">
        <f t="array" ref="L20">INDEX('Allometric Coefficeints'!$E$8:$E$175,MATCH(1,($C20='Allometric Coefficeints'!$A$8:$A$175)*('Allometric Coefficeints'!$C$8:$C$175="branches"),0))</f>
        <v>2.3E-2</v>
      </c>
      <c r="M20" cm="1">
        <f t="array" ref="M20">INDEX('Allometric Coefficeints'!$F$8:$F$175,MATCH(1,($C20='Allometric Coefficeints'!$A$8:$A$175)*('Allometric Coefficeints'!$C$8:$C$175="branches"),0))</f>
        <v>2.2382</v>
      </c>
      <c r="N20">
        <f>'Large Vegation Data Sheet '!L20*('Large Vegation Data Sheet '!$D20^'Large Vegation Data Sheet '!M20)</f>
        <v>0.84365036689908335</v>
      </c>
      <c r="O20" cm="1">
        <f t="array" ref="O20">INDEX('Allometric Coefficeints'!$E$8:$E$175,MATCH(1,($C20='Allometric Coefficeints'!$A$8:$A$175)*('Allometric Coefficeints'!$C$8:$C$175="foliage"),0))</f>
        <v>2.8799999999999999E-2</v>
      </c>
      <c r="P20" cm="1">
        <f t="array" ref="P20">INDEX('Allometric Coefficeints'!$F$8:$F$175,MATCH(1,($C20='Allometric Coefficeints'!$A$8:$A$175)*('Allometric Coefficeints'!$C$8:$C$175="foliage"),0))</f>
        <v>1.6377999999999999</v>
      </c>
      <c r="Q20">
        <f>'Large Vegation Data Sheet '!O20*('Large Vegation Data Sheet '!$D20^'Large Vegation Data Sheet '!P20)</f>
        <v>0.40194400992547141</v>
      </c>
      <c r="R20" cm="1">
        <f t="array" ref="R20">INDEX('Allometric Coefficeints'!$G$8:$G$175,MATCH(1,($C20='Allometric Coefficeints'!$A$8:$A$175)*('Allometric Coefficeints'!$C$8:$C$175="wood"),0))</f>
        <v>1.6799999999999999E-2</v>
      </c>
      <c r="S20" cm="1">
        <f t="array" ref="S20">INDEX('Allometric Coefficeints'!$H$8:$H$175,MATCH(1,($C20='Allometric Coefficeints'!$A$8:$A$175)*('Allometric Coefficeints'!$C$8:$C$175="wood"),0))</f>
        <v>1.9843999999999999</v>
      </c>
      <c r="T20" cm="1">
        <f t="array" ref="T20">INDEX('Allometric Coefficeints'!$I$8:$I$175,MATCH(1,($C20='Allometric Coefficeints'!$A$8:$A$175)*('Allometric Coefficeints'!$C$8:$C$175="wood"),0))</f>
        <v>0.89890000000000003</v>
      </c>
      <c r="U20">
        <f t="shared" si="4"/>
        <v>1.7404016855502467</v>
      </c>
      <c r="V20" cm="1">
        <f t="array" ref="V20">INDEX('Allometric Coefficeints'!$G$8:$G$175,MATCH(1,($C20='Allometric Coefficeints'!$A$8:$A$175)*('Allometric Coefficeints'!$C$8:$C$175="bark"),0))</f>
        <v>5.7000000000000002E-3</v>
      </c>
      <c r="W20" cm="1">
        <f t="array" ref="W20">INDEX('Allometric Coefficeints'!$H$8:$H$175,MATCH(1,($C20='Allometric Coefficeints'!$A$8:$A$175)*('Allometric Coefficeints'!$C$8:$C$175="bark"),0))</f>
        <v>1.5881000000000001</v>
      </c>
      <c r="X20" cm="1">
        <f t="array" ref="X20">INDEX('Allometric Coefficeints'!$I$8:$I$175,MATCH(1,($C20='Allometric Coefficeints'!$A$8:$A$175)*('Allometric Coefficeints'!$C$8:$C$175="bark"),0))</f>
        <v>1.1472</v>
      </c>
      <c r="Y20">
        <f t="shared" si="5"/>
        <v>0.46533691737578164</v>
      </c>
      <c r="Z20" cm="1">
        <f t="array" ref="Z20">INDEX('Allometric Coefficeints'!$G$8:$G$175,MATCH(1,($C20='Allometric Coefficeints'!$A$8:$A$175)*('Allometric Coefficeints'!$C$8:$C$175="branches"),0))</f>
        <v>3.8999999999999998E-3</v>
      </c>
      <c r="AA20" cm="1">
        <f t="array" ref="AA20">INDEX('Allometric Coefficeints'!$H$8:$H$175,MATCH(1,($C20='Allometric Coefficeints'!$A$8:$A$175)*('Allometric Coefficeints'!$C$8:$C$175="branches"),0))</f>
        <v>2.0084</v>
      </c>
      <c r="AB20" cm="1">
        <f t="array" ref="AB20">INDEX('Allometric Coefficeints'!$I$8:$I$175,MATCH(1,($C20='Allometric Coefficeints'!$A$8:$A$175)*('Allometric Coefficeints'!$C$8:$C$175="branches"),0))</f>
        <v>0.85880000000000001</v>
      </c>
      <c r="AC20">
        <f t="shared" si="6"/>
        <v>0.3936872985440576</v>
      </c>
      <c r="AD20" cm="1">
        <f t="array" ref="AD20">INDEX('Allometric Coefficeints'!$G$8:$G$175,MATCH(1,($C20='Allometric Coefficeints'!$A$8:$A$175)*('Allometric Coefficeints'!$C$8:$C$175="foliage"),0))</f>
        <v>1.47E-2</v>
      </c>
      <c r="AE20" cm="1">
        <f t="array" ref="AE20">INDEX('Allometric Coefficeints'!$H$8:$H$175,MATCH(1,($C20='Allometric Coefficeints'!$A$8:$A$175)*('Allometric Coefficeints'!$C$8:$C$175="foliage"),0))</f>
        <v>1.83</v>
      </c>
      <c r="AF20" cm="1">
        <f t="array" ref="AF20">INDEX('Allometric Coefficeints'!$I$8:$I$175,MATCH(1,($C20='Allometric Coefficeints'!$A$8:$A$175)*('Allometric Coefficeints'!$C$8:$C$175="foliage"),0))</f>
        <v>0</v>
      </c>
      <c r="AG20">
        <f t="shared" si="7"/>
        <v>0.27953258627326361</v>
      </c>
      <c r="AH20">
        <f t="shared" si="0"/>
        <v>4.8479164075189098</v>
      </c>
      <c r="AI20">
        <f t="shared" si="1"/>
        <v>2.8789584877433496</v>
      </c>
      <c r="AJ20">
        <f t="shared" si="8"/>
        <v>2.8789584877433496</v>
      </c>
      <c r="AK20" cm="1">
        <f t="array" ref="AK20">IF(INDEX('Allometric Coefficeints'!$K$8:$K$175,MATCH(1,($C20='Allometric Coefficeints'!$A$8:$A$175)*('Allometric Coefficeints'!$C$8:$C$175="wood"),0))= "Deciduous",1.576*(AJ20^0.615), 0.222*AJ20)</f>
        <v>3.0198542717911376</v>
      </c>
      <c r="AL20">
        <f t="shared" si="2"/>
        <v>5.8988127595344872</v>
      </c>
      <c r="AM20">
        <f t="shared" si="3"/>
        <v>2.9494063797672436</v>
      </c>
    </row>
    <row r="21" spans="1:39">
      <c r="A21" s="5" t="s">
        <v>178</v>
      </c>
      <c r="B21" s="5">
        <v>7</v>
      </c>
      <c r="C21" s="6" t="s">
        <v>38</v>
      </c>
      <c r="D21" s="5">
        <v>5</v>
      </c>
      <c r="E21" s="5">
        <v>0</v>
      </c>
      <c r="F21" cm="1">
        <f t="array" ref="F21">INDEX('Allometric Coefficeints'!$E$8:$E$175,MATCH(1,($C21='Allometric Coefficeints'!$A$8:$A$175)*('Allometric Coefficeints'!$C$8:$C$175="wood"),0))</f>
        <v>0.14779999999999999</v>
      </c>
      <c r="G21" cm="1">
        <f t="array" ref="G21">INDEX('Allometric Coefficeints'!$F$8:$F$175,MATCH(1,($C21='Allometric Coefficeints'!$A$8:$A$175)*('Allometric Coefficeints'!$C$8:$C$175="wood"),0))</f>
        <v>2.2986</v>
      </c>
      <c r="H21">
        <f>'Large Vegation Data Sheet '!$F21*('Large Vegation Data Sheet '!D21^'Large Vegation Data Sheet '!G21)</f>
        <v>5.9748483399063739</v>
      </c>
      <c r="I21" cm="1">
        <f t="array" ref="I21">INDEX('Allometric Coefficeints'!$E$8:$E$175,MATCH(1,($C21='Allometric Coefficeints'!$A$8:$A$175)*('Allometric Coefficeints'!$C$8:$C$175="bark"),0))</f>
        <v>1.2E-2</v>
      </c>
      <c r="J21" cm="1">
        <f t="array" ref="J21">INDEX('Allometric Coefficeints'!$F$8:$F$175,MATCH(1,($C21='Allometric Coefficeints'!$A$8:$A$175)*('Allometric Coefficeints'!$C$8:$C$175="bark"),0))</f>
        <v>2.2387999999999999</v>
      </c>
      <c r="K21">
        <f>'Large Vegation Data Sheet '!I21*('Large Vegation Data Sheet '!$D21^'Large Vegation Data Sheet '!J21)</f>
        <v>0.44059066544912595</v>
      </c>
      <c r="L21" cm="1">
        <f t="array" ref="L21">INDEX('Allometric Coefficeints'!$E$8:$E$175,MATCH(1,($C21='Allometric Coefficeints'!$A$8:$A$175)*('Allometric Coefficeints'!$C$8:$C$175="branches"),0))</f>
        <v>3.6999999999999998E-2</v>
      </c>
      <c r="M21" cm="1">
        <f t="array" ref="M21">INDEX('Allometric Coefficeints'!$F$8:$F$175,MATCH(1,($C21='Allometric Coefficeints'!$A$8:$A$175)*('Allometric Coefficeints'!$C$8:$C$175="branches"),0))</f>
        <v>2.3679999999999999</v>
      </c>
      <c r="N21">
        <f>'Large Vegation Data Sheet '!L21*('Large Vegation Data Sheet '!$D21^'Large Vegation Data Sheet '!M21)</f>
        <v>1.6724867827627103</v>
      </c>
      <c r="O21" cm="1">
        <f t="array" ref="O21">INDEX('Allometric Coefficeints'!$E$8:$E$175,MATCH(1,($C21='Allometric Coefficeints'!$A$8:$A$175)*('Allometric Coefficeints'!$C$8:$C$175="foliage"),0))</f>
        <v>3.7600000000000001E-2</v>
      </c>
      <c r="P21" cm="1">
        <f t="array" ref="P21">INDEX('Allometric Coefficeints'!$F$8:$F$175,MATCH(1,($C21='Allometric Coefficeints'!$A$8:$A$175)*('Allometric Coefficeints'!$C$8:$C$175="foliage"),0))</f>
        <v>1.6164000000000001</v>
      </c>
      <c r="Q21">
        <f>'Large Vegation Data Sheet '!O21*('Large Vegation Data Sheet '!$D21^'Large Vegation Data Sheet '!P21)</f>
        <v>0.50699416368440731</v>
      </c>
      <c r="R21" cm="1">
        <f t="array" ref="R21">INDEX('Allometric Coefficeints'!$G$8:$G$175,MATCH(1,($C21='Allometric Coefficeints'!$A$8:$A$175)*('Allometric Coefficeints'!$C$8:$C$175="wood"),0))</f>
        <v>4.3200000000000002E-2</v>
      </c>
      <c r="S21" cm="1">
        <f t="array" ref="S21">INDEX('Allometric Coefficeints'!$H$8:$H$175,MATCH(1,($C21='Allometric Coefficeints'!$A$8:$A$175)*('Allometric Coefficeints'!$C$8:$C$175="wood"),0))</f>
        <v>2.0377999999999998</v>
      </c>
      <c r="T21" cm="1">
        <f t="array" ref="T21">INDEX('Allometric Coefficeints'!$I$8:$I$175,MATCH(1,($C21='Allometric Coefficeints'!$A$8:$A$175)*('Allometric Coefficeints'!$C$8:$C$175="wood"),0))</f>
        <v>0.7</v>
      </c>
      <c r="U21">
        <f t="shared" si="4"/>
        <v>0</v>
      </c>
      <c r="V21" cm="1">
        <f t="array" ref="V21">INDEX('Allometric Coefficeints'!$G$8:$G$175,MATCH(1,($C21='Allometric Coefficeints'!$A$8:$A$175)*('Allometric Coefficeints'!$C$8:$C$175="bark"),0))</f>
        <v>4.8999999999999998E-3</v>
      </c>
      <c r="W21" cm="1">
        <f t="array" ref="W21">INDEX('Allometric Coefficeints'!$H$8:$H$175,MATCH(1,($C21='Allometric Coefficeints'!$A$8:$A$175)*('Allometric Coefficeints'!$C$8:$C$175="bark"),0))</f>
        <v>1.9056999999999999</v>
      </c>
      <c r="X21" cm="1">
        <f t="array" ref="X21">INDEX('Allometric Coefficeints'!$I$8:$I$175,MATCH(1,($C21='Allometric Coefficeints'!$A$8:$A$175)*('Allometric Coefficeints'!$C$8:$C$175="bark"),0))</f>
        <v>0.67700000000000005</v>
      </c>
      <c r="Y21">
        <f t="shared" si="5"/>
        <v>0</v>
      </c>
      <c r="Z21" cm="1">
        <f t="array" ref="Z21">INDEX('Allometric Coefficeints'!$G$8:$G$175,MATCH(1,($C21='Allometric Coefficeints'!$A$8:$A$175)*('Allometric Coefficeints'!$C$8:$C$175="branches"),0))</f>
        <v>3.5499999999999997E-2</v>
      </c>
      <c r="AA21" cm="1">
        <f t="array" ref="AA21">INDEX('Allometric Coefficeints'!$H$8:$H$175,MATCH(1,($C21='Allometric Coefficeints'!$A$8:$A$175)*('Allometric Coefficeints'!$C$8:$C$175="branches"),0))</f>
        <v>2.3748999999999998</v>
      </c>
      <c r="AB21" cm="1">
        <f t="array" ref="AB21">INDEX('Allometric Coefficeints'!$I$8:$I$175,MATCH(1,($C21='Allometric Coefficeints'!$A$8:$A$175)*('Allometric Coefficeints'!$C$8:$C$175="branches"),0))</f>
        <v>0</v>
      </c>
      <c r="AC21" t="e">
        <f t="shared" si="6"/>
        <v>#NUM!</v>
      </c>
      <c r="AD21" cm="1">
        <f t="array" ref="AD21">INDEX('Allometric Coefficeints'!$G$8:$G$175,MATCH(1,($C21='Allometric Coefficeints'!$A$8:$A$175)*('Allometric Coefficeints'!$C$8:$C$175="foliage"),0))</f>
        <v>4.5199999999999997E-2</v>
      </c>
      <c r="AE21" cm="1">
        <f t="array" ref="AE21">INDEX('Allometric Coefficeints'!$H$8:$H$175,MATCH(1,($C21='Allometric Coefficeints'!$A$8:$A$175)*('Allometric Coefficeints'!$C$8:$C$175="foliage"),0))</f>
        <v>1.5567</v>
      </c>
      <c r="AF21" cm="1">
        <f t="array" ref="AF21">INDEX('Allometric Coefficeints'!$I$8:$I$175,MATCH(1,($C21='Allometric Coefficeints'!$A$8:$A$175)*('Allometric Coefficeints'!$C$8:$C$175="foliage"),0))</f>
        <v>0</v>
      </c>
      <c r="AG21" t="e">
        <f t="shared" si="7"/>
        <v>#NUM!</v>
      </c>
      <c r="AH21">
        <f t="shared" si="0"/>
        <v>8.594919951802618</v>
      </c>
      <c r="AI21" t="e">
        <f t="shared" si="1"/>
        <v>#NUM!</v>
      </c>
      <c r="AJ21">
        <f t="shared" si="8"/>
        <v>8.594919951802618</v>
      </c>
      <c r="AK21" cm="1">
        <f t="array" ref="AK21">IF(INDEX('Allometric Coefficeints'!$K$8:$K$175,MATCH(1,($C21='Allometric Coefficeints'!$A$8:$A$175)*('Allometric Coefficeints'!$C$8:$C$175="wood"),0))= "Deciduous",1.576*(AJ21^0.615), 0.222*AJ21)</f>
        <v>5.9171822043407412</v>
      </c>
      <c r="AL21">
        <f t="shared" si="2"/>
        <v>14.51210215614336</v>
      </c>
      <c r="AM21">
        <f t="shared" si="3"/>
        <v>7.25605107807168</v>
      </c>
    </row>
    <row r="22" spans="1:39">
      <c r="A22" s="5" t="s">
        <v>178</v>
      </c>
      <c r="B22" s="5">
        <v>8</v>
      </c>
      <c r="C22" s="6" t="s">
        <v>40</v>
      </c>
      <c r="D22" s="5">
        <v>5</v>
      </c>
      <c r="E22" s="5">
        <v>5</v>
      </c>
      <c r="F22" cm="1">
        <f t="array" ref="F22">INDEX('Allometric Coefficeints'!$E$8:$E$175,MATCH(1,($C22='Allometric Coefficeints'!$A$8:$A$175)*('Allometric Coefficeints'!$C$8:$C$175="wood"),0))</f>
        <v>9.4100000000000003E-2</v>
      </c>
      <c r="G22" cm="1">
        <f t="array" ref="G22">INDEX('Allometric Coefficeints'!$F$8:$F$175,MATCH(1,($C22='Allometric Coefficeints'!$A$8:$A$175)*('Allometric Coefficeints'!$C$8:$C$175="wood"),0))</f>
        <v>2.3491</v>
      </c>
      <c r="H22">
        <f>'Large Vegation Data Sheet '!$F22*('Large Vegation Data Sheet '!D22^'Large Vegation Data Sheet '!G22)</f>
        <v>4.1261029576063191</v>
      </c>
      <c r="I22" cm="1">
        <f t="array" ref="I22">INDEX('Allometric Coefficeints'!$E$8:$E$175,MATCH(1,($C22='Allometric Coefficeints'!$A$8:$A$175)*('Allometric Coefficeints'!$C$8:$C$175="bark"),0))</f>
        <v>3.2300000000000002E-2</v>
      </c>
      <c r="J22" cm="1">
        <f t="array" ref="J22">INDEX('Allometric Coefficeints'!$F$8:$F$175,MATCH(1,($C22='Allometric Coefficeints'!$A$8:$A$175)*('Allometric Coefficeints'!$C$8:$C$175="bark"),0))</f>
        <v>2.0760999999999998</v>
      </c>
      <c r="K22">
        <f>'Large Vegation Data Sheet '!I22*('Large Vegation Data Sheet '!$D22^'Large Vegation Data Sheet '!J22)</f>
        <v>0.91271281504617874</v>
      </c>
      <c r="L22" cm="1">
        <f t="array" ref="L22">INDEX('Allometric Coefficeints'!$E$8:$E$175,MATCH(1,($C22='Allometric Coefficeints'!$A$8:$A$175)*('Allometric Coefficeints'!$C$8:$C$175="branches"),0))</f>
        <v>4.48E-2</v>
      </c>
      <c r="M22" cm="1">
        <f t="array" ref="M22">INDEX('Allometric Coefficeints'!$F$8:$F$175,MATCH(1,($C22='Allometric Coefficeints'!$A$8:$A$175)*('Allometric Coefficeints'!$C$8:$C$175="branches"),0))</f>
        <v>1.9771000000000001</v>
      </c>
      <c r="N22">
        <f>'Large Vegation Data Sheet '!L22*('Large Vegation Data Sheet '!$D22^'Large Vegation Data Sheet '!M22)</f>
        <v>1.0794725660862328</v>
      </c>
      <c r="O22" cm="1">
        <f t="array" ref="O22">INDEX('Allometric Coefficeints'!$E$8:$E$175,MATCH(1,($C22='Allometric Coefficeints'!$A$8:$A$175)*('Allometric Coefficeints'!$C$8:$C$175="foliage"),0))</f>
        <v>5.3800000000000001E-2</v>
      </c>
      <c r="P22" cm="1">
        <f t="array" ref="P22">INDEX('Allometric Coefficeints'!$F$8:$F$175,MATCH(1,($C22='Allometric Coefficeints'!$A$8:$A$175)*('Allometric Coefficeints'!$C$8:$C$175="foliage"),0))</f>
        <v>1.3584000000000001</v>
      </c>
      <c r="Q22">
        <f>'Large Vegation Data Sheet '!O22*('Large Vegation Data Sheet '!$D22^'Large Vegation Data Sheet '!P22)</f>
        <v>0.47892017172617307</v>
      </c>
      <c r="R22" cm="1">
        <f t="array" ref="R22">INDEX('Allometric Coefficeints'!$G$8:$G$175,MATCH(1,($C22='Allometric Coefficeints'!$A$8:$A$175)*('Allometric Coefficeints'!$C$8:$C$175="wood"),0))</f>
        <v>3.0599999999999999E-2</v>
      </c>
      <c r="S22" cm="1">
        <f t="array" ref="S22">INDEX('Allometric Coefficeints'!$H$8:$H$175,MATCH(1,($C22='Allometric Coefficeints'!$A$8:$A$175)*('Allometric Coefficeints'!$C$8:$C$175="wood"),0))</f>
        <v>2.1836000000000002</v>
      </c>
      <c r="T22" cm="1">
        <f t="array" ref="T22">INDEX('Allometric Coefficeints'!$I$8:$I$175,MATCH(1,($C22='Allometric Coefficeints'!$A$8:$A$175)*('Allometric Coefficeints'!$C$8:$C$175="wood"),0))</f>
        <v>0.57399999999999995</v>
      </c>
      <c r="U22">
        <f t="shared" si="4"/>
        <v>2.5894117265440997</v>
      </c>
      <c r="V22" cm="1">
        <f t="array" ref="V22">INDEX('Allometric Coefficeints'!$G$8:$G$175,MATCH(1,($C22='Allometric Coefficeints'!$A$8:$A$175)*('Allometric Coefficeints'!$C$8:$C$175="bark"),0))</f>
        <v>8.9700000000000002E-2</v>
      </c>
      <c r="W22" cm="1">
        <f t="array" ref="W22">INDEX('Allometric Coefficeints'!$H$8:$H$175,MATCH(1,($C22='Allometric Coefficeints'!$A$8:$A$175)*('Allometric Coefficeints'!$C$8:$C$175="bark"),0))</f>
        <v>2.2633999999999999</v>
      </c>
      <c r="X22" cm="1">
        <f t="array" ref="X22">INDEX('Allometric Coefficeints'!$I$8:$I$175,MATCH(1,($C22='Allometric Coefficeints'!$A$8:$A$175)*('Allometric Coefficeints'!$C$8:$C$175="bark"),0))</f>
        <v>-0.56699999999999995</v>
      </c>
      <c r="Y22">
        <f t="shared" si="5"/>
        <v>1.3757045016430771</v>
      </c>
      <c r="Z22" cm="1">
        <f t="array" ref="Z22">INDEX('Allometric Coefficeints'!$G$8:$G$175,MATCH(1,($C22='Allometric Coefficeints'!$A$8:$A$175)*('Allometric Coefficeints'!$C$8:$C$175="branches"),0))</f>
        <v>9.9400000000000002E-2</v>
      </c>
      <c r="AA22" cm="1">
        <f t="array" ref="AA22">INDEX('Allometric Coefficeints'!$H$8:$H$175,MATCH(1,($C22='Allometric Coefficeints'!$A$8:$A$175)*('Allometric Coefficeints'!$C$8:$C$175="branches"),0))</f>
        <v>2.1629999999999998</v>
      </c>
      <c r="AB22" cm="1">
        <f t="array" ref="AB22">INDEX('Allometric Coefficeints'!$I$8:$I$175,MATCH(1,($C22='Allometric Coefficeints'!$A$8:$A$175)*('Allometric Coefficeints'!$C$8:$C$175="branches"),0))</f>
        <v>-0.48089999999999999</v>
      </c>
      <c r="AC22">
        <f t="shared" si="6"/>
        <v>1.4897857939692172</v>
      </c>
      <c r="AD22" cm="1">
        <f t="array" ref="AD22">INDEX('Allometric Coefficeints'!$G$8:$G$175,MATCH(1,($C22='Allometric Coefficeints'!$A$8:$A$175)*('Allometric Coefficeints'!$C$8:$C$175="foliage"),0))</f>
        <v>1.24E-2</v>
      </c>
      <c r="AE22" cm="1">
        <f t="array" ref="AE22">INDEX('Allometric Coefficeints'!$H$8:$H$175,MATCH(1,($C22='Allometric Coefficeints'!$A$8:$A$175)*('Allometric Coefficeints'!$C$8:$C$175="foliage"),0))</f>
        <v>1.0325</v>
      </c>
      <c r="AF22" cm="1">
        <f t="array" ref="AF22">INDEX('Allometric Coefficeints'!$I$8:$I$175,MATCH(1,($C22='Allometric Coefficeints'!$A$8:$A$175)*('Allometric Coefficeints'!$C$8:$C$175="foliage"),0))</f>
        <v>0.87470000000000003</v>
      </c>
      <c r="AG22">
        <f t="shared" si="7"/>
        <v>0.2669914029533601</v>
      </c>
      <c r="AH22">
        <f t="shared" si="0"/>
        <v>6.5972085104649043</v>
      </c>
      <c r="AI22">
        <f t="shared" si="1"/>
        <v>5.7218934251097542</v>
      </c>
      <c r="AJ22">
        <f t="shared" si="8"/>
        <v>5.7218934251097542</v>
      </c>
      <c r="AK22" cm="1">
        <f t="array" ref="AK22">IF(INDEX('Allometric Coefficeints'!$K$8:$K$175,MATCH(1,($C22='Allometric Coefficeints'!$A$8:$A$175)*('Allometric Coefficeints'!$C$8:$C$175="wood"),0))= "Deciduous",1.576*(AJ22^0.615), 0.222*AJ22)</f>
        <v>4.6072647415483834</v>
      </c>
      <c r="AL22">
        <f t="shared" si="2"/>
        <v>10.329158166658138</v>
      </c>
      <c r="AM22">
        <f t="shared" si="3"/>
        <v>5.1645790833290688</v>
      </c>
    </row>
    <row r="23" spans="1:39">
      <c r="A23" s="5" t="s">
        <v>178</v>
      </c>
      <c r="B23" s="5">
        <v>9</v>
      </c>
      <c r="C23" s="6" t="s">
        <v>44</v>
      </c>
      <c r="D23" s="5">
        <v>5</v>
      </c>
      <c r="E23" s="5">
        <v>5</v>
      </c>
      <c r="F23" cm="1">
        <f t="array" ref="F23">INDEX('Allometric Coefficeints'!$E$8:$E$175,MATCH(1,($C23='Allometric Coefficeints'!$A$8:$A$175)*('Allometric Coefficeints'!$C$8:$C$175="wood"),0))</f>
        <v>4.9399999999999999E-2</v>
      </c>
      <c r="G23" cm="1">
        <f t="array" ref="G23">INDEX('Allometric Coefficeints'!$F$8:$F$175,MATCH(1,($C23='Allometric Coefficeints'!$A$8:$A$175)*('Allometric Coefficeints'!$C$8:$C$175="wood"),0))</f>
        <v>2.5024999999999999</v>
      </c>
      <c r="H23">
        <f>'Large Vegation Data Sheet '!$F23*('Large Vegation Data Sheet '!D23^'Large Vegation Data Sheet '!G23)</f>
        <v>2.7726776698095059</v>
      </c>
      <c r="I23" cm="1">
        <f t="array" ref="I23">INDEX('Allometric Coefficeints'!$E$8:$E$175,MATCH(1,($C23='Allometric Coefficeints'!$A$8:$A$175)*('Allometric Coefficeints'!$C$8:$C$175="bark"),0))</f>
        <v>1.4800000000000001E-2</v>
      </c>
      <c r="J23" cm="1">
        <f t="array" ref="J23">INDEX('Allometric Coefficeints'!$F$8:$F$175,MATCH(1,($C23='Allometric Coefficeints'!$A$8:$A$175)*('Allometric Coefficeints'!$C$8:$C$175="bark"),0))</f>
        <v>2.2494000000000001</v>
      </c>
      <c r="K23">
        <f>'Large Vegation Data Sheet '!I23*('Large Vegation Data Sheet '!$D23^'Large Vegation Data Sheet '!J23)</f>
        <v>0.55274502596982833</v>
      </c>
      <c r="L23" cm="1">
        <f t="array" ref="L23">INDEX('Allometric Coefficeints'!$E$8:$E$175,MATCH(1,($C23='Allometric Coefficeints'!$A$8:$A$175)*('Allometric Coefficeints'!$C$8:$C$175="branches"),0))</f>
        <v>2.9100000000000001E-2</v>
      </c>
      <c r="M23" cm="1">
        <f t="array" ref="M23">INDEX('Allometric Coefficeints'!$F$8:$F$175,MATCH(1,($C23='Allometric Coefficeints'!$A$8:$A$175)*('Allometric Coefficeints'!$C$8:$C$175="branches"),0))</f>
        <v>2.0750999999999999</v>
      </c>
      <c r="N23">
        <f>'Large Vegation Data Sheet '!L23*('Large Vegation Data Sheet '!$D23^'Large Vegation Data Sheet '!M23)</f>
        <v>0.82096689533422085</v>
      </c>
      <c r="O23" cm="1">
        <f t="array" ref="O23">INDEX('Allometric Coefficeints'!$E$8:$E$175,MATCH(1,($C23='Allometric Coefficeints'!$A$8:$A$175)*('Allometric Coefficeints'!$C$8:$C$175="foliage"),0))</f>
        <v>0.16309999999999999</v>
      </c>
      <c r="P23" cm="1">
        <f t="array" ref="P23">INDEX('Allometric Coefficeints'!$F$8:$F$175,MATCH(1,($C23='Allometric Coefficeints'!$A$8:$A$175)*('Allometric Coefficeints'!$C$8:$C$175="foliage"),0))</f>
        <v>1.4221999999999999</v>
      </c>
      <c r="Q23">
        <f>'Large Vegation Data Sheet '!O23*('Large Vegation Data Sheet '!$D23^'Large Vegation Data Sheet '!P23)</f>
        <v>1.6089001834689209</v>
      </c>
      <c r="R23" cm="1">
        <f t="array" ref="R23">INDEX('Allometric Coefficeints'!$G$8:$G$175,MATCH(1,($C23='Allometric Coefficeints'!$A$8:$A$175)*('Allometric Coefficeints'!$C$8:$C$175="wood"),0))</f>
        <v>3.3500000000000002E-2</v>
      </c>
      <c r="S23" cm="1">
        <f t="array" ref="S23">INDEX('Allometric Coefficeints'!$H$8:$H$175,MATCH(1,($C23='Allometric Coefficeints'!$A$8:$A$175)*('Allometric Coefficeints'!$C$8:$C$175="wood"),0))</f>
        <v>1.7388999999999999</v>
      </c>
      <c r="T23" cm="1">
        <f t="array" ref="T23">INDEX('Allometric Coefficeints'!$I$8:$I$175,MATCH(1,($C23='Allometric Coefficeints'!$A$8:$A$175)*('Allometric Coefficeints'!$C$8:$C$175="wood"),0))</f>
        <v>0.98350000000000004</v>
      </c>
      <c r="U23">
        <f t="shared" si="4"/>
        <v>2.6786794556560953</v>
      </c>
      <c r="V23" cm="1">
        <f t="array" ref="V23">INDEX('Allometric Coefficeints'!$G$8:$G$175,MATCH(1,($C23='Allometric Coefficeints'!$A$8:$A$175)*('Allometric Coefficeints'!$C$8:$C$175="bark"),0))</f>
        <v>1.32E-2</v>
      </c>
      <c r="W23" cm="1">
        <f t="array" ref="W23">INDEX('Allometric Coefficeints'!$H$8:$H$175,MATCH(1,($C23='Allometric Coefficeints'!$A$8:$A$175)*('Allometric Coefficeints'!$C$8:$C$175="bark"),0))</f>
        <v>1.7657</v>
      </c>
      <c r="X23" cm="1">
        <f t="array" ref="X23">INDEX('Allometric Coefficeints'!$I$8:$I$175,MATCH(1,($C23='Allometric Coefficeints'!$A$8:$A$175)*('Allometric Coefficeints'!$C$8:$C$175="bark"),0))</f>
        <v>0.57750000000000001</v>
      </c>
      <c r="Y23">
        <f t="shared" si="5"/>
        <v>0.57332442659380201</v>
      </c>
      <c r="Z23" cm="1">
        <f t="array" ref="Z23">INDEX('Allometric Coefficeints'!$G$8:$G$175,MATCH(1,($C23='Allometric Coefficeints'!$A$8:$A$175)*('Allometric Coefficeints'!$C$8:$C$175="branches"),0))</f>
        <v>4.0500000000000001E-2</v>
      </c>
      <c r="AA23" cm="1">
        <f t="array" ref="AA23">INDEX('Allometric Coefficeints'!$H$8:$H$175,MATCH(1,($C23='Allometric Coefficeints'!$A$8:$A$175)*('Allometric Coefficeints'!$C$8:$C$175="branches"),0))</f>
        <v>3.1917</v>
      </c>
      <c r="AB23" cm="1">
        <f t="array" ref="AB23">INDEX('Allometric Coefficeints'!$I$8:$I$175,MATCH(1,($C23='Allometric Coefficeints'!$A$8:$A$175)*('Allometric Coefficeints'!$C$8:$C$175="branches"),0))</f>
        <v>-1.3673999999999999</v>
      </c>
      <c r="AC23">
        <f t="shared" si="6"/>
        <v>0.76310799234714255</v>
      </c>
      <c r="AD23" cm="1">
        <f t="array" ref="AD23">INDEX('Allometric Coefficeints'!$G$8:$G$175,MATCH(1,($C23='Allometric Coefficeints'!$A$8:$A$175)*('Allometric Coefficeints'!$C$8:$C$175="foliage"),0))</f>
        <v>0.20780000000000001</v>
      </c>
      <c r="AE23" cm="1">
        <f t="array" ref="AE23">INDEX('Allometric Coefficeints'!$H$8:$H$175,MATCH(1,($C23='Allometric Coefficeints'!$A$8:$A$175)*('Allometric Coefficeints'!$C$8:$C$175="foliage"),0))</f>
        <v>2.5516999999999999</v>
      </c>
      <c r="AF23" cm="1">
        <f t="array" ref="AF23">INDEX('Allometric Coefficeints'!$I$8:$I$175,MATCH(1,($C23='Allometric Coefficeints'!$A$8:$A$175)*('Allometric Coefficeints'!$C$8:$C$175="foliage"),0))</f>
        <v>-1.3452999999999999</v>
      </c>
      <c r="AG23">
        <f t="shared" si="7"/>
        <v>1.4483814581858505</v>
      </c>
      <c r="AH23">
        <f t="shared" si="0"/>
        <v>5.7552897745824767</v>
      </c>
      <c r="AI23">
        <f t="shared" si="1"/>
        <v>5.4634933327828907</v>
      </c>
      <c r="AJ23">
        <f t="shared" si="8"/>
        <v>5.4634933327828907</v>
      </c>
      <c r="AK23" cm="1">
        <f t="array" ref="AK23">IF(INDEX('Allometric Coefficeints'!$K$8:$K$175,MATCH(1,($C23='Allometric Coefficeints'!$A$8:$A$175)*('Allometric Coefficeints'!$C$8:$C$175="wood"),0))= "Deciduous",1.576*(AJ23^0.615), 0.222*AJ23)</f>
        <v>1.2128955198778018</v>
      </c>
      <c r="AL23">
        <f t="shared" si="2"/>
        <v>6.6763888526606925</v>
      </c>
      <c r="AM23">
        <f t="shared" si="3"/>
        <v>3.3381944263303462</v>
      </c>
    </row>
    <row r="24" spans="1:39">
      <c r="A24" s="5" t="s">
        <v>178</v>
      </c>
      <c r="B24" s="5">
        <v>10</v>
      </c>
      <c r="C24" s="6" t="s">
        <v>46</v>
      </c>
      <c r="D24" s="5">
        <v>5</v>
      </c>
      <c r="E24" s="5">
        <v>5</v>
      </c>
      <c r="F24" cm="1">
        <f t="array" ref="F24">INDEX('Allometric Coefficeints'!$E$8:$E$175,MATCH(1,($C24='Allometric Coefficeints'!$A$8:$A$175)*('Allometric Coefficeints'!$C$8:$C$175="wood"),0))</f>
        <v>2.0400000000000001E-2</v>
      </c>
      <c r="G24" cm="1">
        <f t="array" ref="G24">INDEX('Allometric Coefficeints'!$F$8:$F$175,MATCH(1,($C24='Allometric Coefficeints'!$A$8:$A$175)*('Allometric Coefficeints'!$C$8:$C$175="wood"),0))</f>
        <v>2.6974</v>
      </c>
      <c r="H24">
        <f>'Large Vegation Data Sheet '!$F24*('Large Vegation Data Sheet '!D24^'Large Vegation Data Sheet '!G24)</f>
        <v>1.5668660013645583</v>
      </c>
      <c r="I24" cm="1">
        <f t="array" ref="I24">INDEX('Allometric Coefficeints'!$E$8:$E$175,MATCH(1,($C24='Allometric Coefficeints'!$A$8:$A$175)*('Allometric Coefficeints'!$C$8:$C$175="bark"),0))</f>
        <v>6.8999999999999999E-3</v>
      </c>
      <c r="J24" cm="1">
        <f t="array" ref="J24">INDEX('Allometric Coefficeints'!$F$8:$F$175,MATCH(1,($C24='Allometric Coefficeints'!$A$8:$A$175)*('Allometric Coefficeints'!$C$8:$C$175="bark"),0))</f>
        <v>2.5461999999999998</v>
      </c>
      <c r="K24">
        <f>'Large Vegation Data Sheet '!I24*('Large Vegation Data Sheet '!$D24^'Large Vegation Data Sheet '!J24)</f>
        <v>0.41549568295557876</v>
      </c>
      <c r="L24" cm="1">
        <f t="array" ref="L24">INDEX('Allometric Coefficeints'!$E$8:$E$175,MATCH(1,($C24='Allometric Coefficeints'!$A$8:$A$175)*('Allometric Coefficeints'!$C$8:$C$175="branches"),0))</f>
        <v>4.0399999999999998E-2</v>
      </c>
      <c r="M24" cm="1">
        <f t="array" ref="M24">INDEX('Allometric Coefficeints'!$F$8:$F$175,MATCH(1,($C24='Allometric Coefficeints'!$A$8:$A$175)*('Allometric Coefficeints'!$C$8:$C$175="branches"),0))</f>
        <v>2.1387999999999998</v>
      </c>
      <c r="N24">
        <f>'Large Vegation Data Sheet '!L24*('Large Vegation Data Sheet '!$D24^'Large Vegation Data Sheet '!M24)</f>
        <v>1.2628111573890268</v>
      </c>
      <c r="O24" cm="1">
        <f t="array" ref="O24">INDEX('Allometric Coefficeints'!$E$8:$E$175,MATCH(1,($C24='Allometric Coefficeints'!$A$8:$A$175)*('Allometric Coefficeints'!$C$8:$C$175="foliage"),0))</f>
        <v>0.12330000000000001</v>
      </c>
      <c r="P24" cm="1">
        <f t="array" ref="P24">INDEX('Allometric Coefficeints'!$F$8:$F$175,MATCH(1,($C24='Allometric Coefficeints'!$A$8:$A$175)*('Allometric Coefficeints'!$C$8:$C$175="foliage"),0))</f>
        <v>1.6636</v>
      </c>
      <c r="Q24">
        <f>'Large Vegation Data Sheet '!O24*('Large Vegation Data Sheet '!$D24^'Large Vegation Data Sheet '!P24)</f>
        <v>1.7937816452358912</v>
      </c>
      <c r="R24" cm="1">
        <f t="array" ref="R24">INDEX('Allometric Coefficeints'!$G$8:$G$175,MATCH(1,($C24='Allometric Coefficeints'!$A$8:$A$175)*('Allometric Coefficeints'!$C$8:$C$175="wood"),0))</f>
        <v>1.9099999999999999E-2</v>
      </c>
      <c r="S24" cm="1">
        <f t="array" ref="S24">INDEX('Allometric Coefficeints'!$H$8:$H$175,MATCH(1,($C24='Allometric Coefficeints'!$A$8:$A$175)*('Allometric Coefficeints'!$C$8:$C$175="wood"),0))</f>
        <v>1.5365</v>
      </c>
      <c r="T24" cm="1">
        <f t="array" ref="T24">INDEX('Allometric Coefficeints'!$I$8:$I$175,MATCH(1,($C24='Allometric Coefficeints'!$A$8:$A$175)*('Allometric Coefficeints'!$C$8:$C$175="wood"),0))</f>
        <v>1.3633999999999999</v>
      </c>
      <c r="U24">
        <f t="shared" si="4"/>
        <v>2.0322469611657388</v>
      </c>
      <c r="V24" cm="1">
        <f t="array" ref="V24">INDEX('Allometric Coefficeints'!$G$8:$G$175,MATCH(1,($C24='Allometric Coefficeints'!$A$8:$A$175)*('Allometric Coefficeints'!$C$8:$C$175="bark"),0))</f>
        <v>8.3000000000000001E-3</v>
      </c>
      <c r="W24" cm="1">
        <f t="array" ref="W24">INDEX('Allometric Coefficeints'!$H$8:$H$175,MATCH(1,($C24='Allometric Coefficeints'!$A$8:$A$175)*('Allometric Coefficeints'!$C$8:$C$175="bark"),0))</f>
        <v>2.4811000000000001</v>
      </c>
      <c r="X24" cm="1">
        <f t="array" ref="X24">INDEX('Allometric Coefficeints'!$I$8:$I$175,MATCH(1,($C24='Allometric Coefficeints'!$A$8:$A$175)*('Allometric Coefficeints'!$C$8:$C$175="bark"),0))</f>
        <v>0</v>
      </c>
      <c r="Y24">
        <f t="shared" si="5"/>
        <v>0.45008295910625884</v>
      </c>
      <c r="Z24" cm="1">
        <f t="array" ref="Z24">INDEX('Allometric Coefficeints'!$G$8:$G$175,MATCH(1,($C24='Allometric Coefficeints'!$A$8:$A$175)*('Allometric Coefficeints'!$C$8:$C$175="branches"),0))</f>
        <v>3.5099999999999999E-2</v>
      </c>
      <c r="AA24" cm="1">
        <f t="array" ref="AA24">INDEX('Allometric Coefficeints'!$H$8:$H$175,MATCH(1,($C24='Allometric Coefficeints'!$A$8:$A$175)*('Allometric Coefficeints'!$C$8:$C$175="branches"),0))</f>
        <v>2.2421000000000002</v>
      </c>
      <c r="AB24" cm="1">
        <f t="array" ref="AB24">INDEX('Allometric Coefficeints'!$I$8:$I$175,MATCH(1,($C24='Allometric Coefficeints'!$A$8:$A$175)*('Allometric Coefficeints'!$C$8:$C$175="branches"),0))</f>
        <v>0</v>
      </c>
      <c r="AC24">
        <f t="shared" si="6"/>
        <v>1.295590524849503</v>
      </c>
      <c r="AD24" cm="1">
        <f t="array" ref="AD24">INDEX('Allometric Coefficeints'!$G$8:$G$175,MATCH(1,($C24='Allometric Coefficeints'!$A$8:$A$175)*('Allometric Coefficeints'!$C$8:$C$175="foliage"),0))</f>
        <v>7.1800000000000003E-2</v>
      </c>
      <c r="AE24" cm="1">
        <f t="array" ref="AE24">INDEX('Allometric Coefficeints'!$H$8:$H$175,MATCH(1,($C24='Allometric Coefficeints'!$A$8:$A$175)*('Allometric Coefficeints'!$C$8:$C$175="foliage"),0))</f>
        <v>2.2934999999999999</v>
      </c>
      <c r="AF24" cm="1">
        <f t="array" ref="AF24">INDEX('Allometric Coefficeints'!$I$8:$I$175,MATCH(1,($C24='Allometric Coefficeints'!$A$8:$A$175)*('Allometric Coefficeints'!$C$8:$C$175="foliage"),0))</f>
        <v>-0.47439999999999999</v>
      </c>
      <c r="AG24">
        <f t="shared" si="7"/>
        <v>1.3415929862060489</v>
      </c>
      <c r="AH24">
        <f t="shared" si="0"/>
        <v>5.0389544869450553</v>
      </c>
      <c r="AI24">
        <f t="shared" si="1"/>
        <v>5.1195134313275492</v>
      </c>
      <c r="AJ24">
        <f t="shared" si="8"/>
        <v>5.1195134313275492</v>
      </c>
      <c r="AK24" cm="1">
        <f t="array" ref="AK24">IF(INDEX('Allometric Coefficeints'!$K$8:$K$175,MATCH(1,($C24='Allometric Coefficeints'!$A$8:$A$175)*('Allometric Coefficeints'!$C$8:$C$175="wood"),0))= "Deciduous",1.576*(AJ24^0.615), 0.222*AJ24)</f>
        <v>1.1365319817547159</v>
      </c>
      <c r="AL24">
        <f t="shared" si="2"/>
        <v>6.2560454130822656</v>
      </c>
      <c r="AM24">
        <f t="shared" si="3"/>
        <v>3.1280227065411328</v>
      </c>
    </row>
    <row r="25" spans="1:39">
      <c r="A25" s="5" t="s">
        <v>178</v>
      </c>
      <c r="B25" s="5">
        <v>11</v>
      </c>
      <c r="C25" s="6" t="s">
        <v>48</v>
      </c>
      <c r="D25" s="5">
        <v>5</v>
      </c>
      <c r="E25" s="5">
        <v>5</v>
      </c>
      <c r="F25" cm="1">
        <f t="array" ref="F25">INDEX('Allometric Coefficeints'!$E$8:$E$175,MATCH(1,($C25='Allometric Coefficeints'!$A$8:$A$175)*('Allometric Coefficeints'!$C$8:$C$175="wood"),0))</f>
        <v>6.1899999999999997E-2</v>
      </c>
      <c r="G25" cm="1">
        <f t="array" ref="G25">INDEX('Allometric Coefficeints'!$F$8:$F$175,MATCH(1,($C25='Allometric Coefficeints'!$A$8:$A$175)*('Allometric Coefficeints'!$C$8:$C$175="wood"),0))</f>
        <v>2.3820999999999999</v>
      </c>
      <c r="H25">
        <f>'Large Vegation Data Sheet '!$F25*('Large Vegation Data Sheet '!D25^'Large Vegation Data Sheet '!G25)</f>
        <v>2.8622469176328957</v>
      </c>
      <c r="I25" cm="1">
        <f t="array" ref="I25">INDEX('Allometric Coefficeints'!$E$8:$E$175,MATCH(1,($C25='Allometric Coefficeints'!$A$8:$A$175)*('Allometric Coefficeints'!$C$8:$C$175="bark"),0))</f>
        <v>1.3899999999999999E-2</v>
      </c>
      <c r="J25" cm="1">
        <f t="array" ref="J25">INDEX('Allometric Coefficeints'!$F$8:$F$175,MATCH(1,($C25='Allometric Coefficeints'!$A$8:$A$175)*('Allometric Coefficeints'!$C$8:$C$175="bark"),0))</f>
        <v>2.3281999999999998</v>
      </c>
      <c r="K25">
        <f>'Large Vegation Data Sheet '!I25*('Large Vegation Data Sheet '!$D25^'Large Vegation Data Sheet '!J25)</f>
        <v>0.58932757754093112</v>
      </c>
      <c r="L25" cm="1">
        <f t="array" ref="L25">INDEX('Allometric Coefficeints'!$E$8:$E$175,MATCH(1,($C25='Allometric Coefficeints'!$A$8:$A$175)*('Allometric Coefficeints'!$C$8:$C$175="branches"),0))</f>
        <v>2.1700000000000001E-2</v>
      </c>
      <c r="M25" cm="1">
        <f t="array" ref="M25">INDEX('Allometric Coefficeints'!$F$8:$F$175,MATCH(1,($C25='Allometric Coefficeints'!$A$8:$A$175)*('Allometric Coefficeints'!$C$8:$C$175="branches"),0))</f>
        <v>2.2652999999999999</v>
      </c>
      <c r="N25">
        <f>'Large Vegation Data Sheet '!L25*('Large Vegation Data Sheet '!$D25^'Large Vegation Data Sheet '!M25)</f>
        <v>0.83145066436993686</v>
      </c>
      <c r="O25" cm="1">
        <f t="array" ref="O25">INDEX('Allometric Coefficeints'!$E$8:$E$175,MATCH(1,($C25='Allometric Coefficeints'!$A$8:$A$175)*('Allometric Coefficeints'!$C$8:$C$175="foliage"),0))</f>
        <v>7.7600000000000002E-2</v>
      </c>
      <c r="P25" cm="1">
        <f t="array" ref="P25">INDEX('Allometric Coefficeints'!$F$8:$F$175,MATCH(1,($C25='Allometric Coefficeints'!$A$8:$A$175)*('Allometric Coefficeints'!$C$8:$C$175="foliage"),0))</f>
        <v>1.6995</v>
      </c>
      <c r="Q25">
        <f>'Large Vegation Data Sheet '!O25*('Large Vegation Data Sheet '!$D25^'Large Vegation Data Sheet '!P25)</f>
        <v>1.1960827957987086</v>
      </c>
      <c r="R25" cm="1">
        <f t="array" ref="R25">INDEX('Allometric Coefficeints'!$G$8:$G$175,MATCH(1,($C25='Allometric Coefficeints'!$A$8:$A$175)*('Allometric Coefficeints'!$C$8:$C$175="wood"),0))</f>
        <v>2.5700000000000001E-2</v>
      </c>
      <c r="S25" cm="1">
        <f t="array" ref="S25">INDEX('Allometric Coefficeints'!$H$8:$H$175,MATCH(1,($C25='Allometric Coefficeints'!$A$8:$A$175)*('Allometric Coefficeints'!$C$8:$C$175="wood"),0))</f>
        <v>1.9277</v>
      </c>
      <c r="T25" cm="1">
        <f t="array" ref="T25">INDEX('Allometric Coefficeints'!$I$8:$I$175,MATCH(1,($C25='Allometric Coefficeints'!$A$8:$A$175)*('Allometric Coefficeints'!$C$8:$C$175="wood"),0))</f>
        <v>0.85760000000000003</v>
      </c>
      <c r="U25">
        <f t="shared" si="4"/>
        <v>2.2739152611812758</v>
      </c>
      <c r="V25" cm="1">
        <f t="array" ref="V25">INDEX('Allometric Coefficeints'!$G$8:$G$175,MATCH(1,($C25='Allometric Coefficeints'!$A$8:$A$175)*('Allometric Coefficeints'!$C$8:$C$175="bark"),0))</f>
        <v>1.18E-2</v>
      </c>
      <c r="W25" cm="1">
        <f t="array" ref="W25">INDEX('Allometric Coefficeints'!$H$8:$H$175,MATCH(1,($C25='Allometric Coefficeints'!$A$8:$A$175)*('Allometric Coefficeints'!$C$8:$C$175="bark"),0))</f>
        <v>1.9893000000000001</v>
      </c>
      <c r="X25" cm="1">
        <f t="array" ref="X25">INDEX('Allometric Coefficeints'!$I$8:$I$175,MATCH(1,($C25='Allometric Coefficeints'!$A$8:$A$175)*('Allometric Coefficeints'!$C$8:$C$175="bark"),0))</f>
        <v>0.47</v>
      </c>
      <c r="Y25">
        <f t="shared" si="5"/>
        <v>0.61781569790207214</v>
      </c>
      <c r="Z25" cm="1">
        <f t="array" ref="Z25">INDEX('Allometric Coefficeints'!$G$8:$G$175,MATCH(1,($C25='Allometric Coefficeints'!$A$8:$A$175)*('Allometric Coefficeints'!$C$8:$C$175="branches"),0))</f>
        <v>2.1499999999999998E-2</v>
      </c>
      <c r="AA25" cm="1">
        <f t="array" ref="AA25">INDEX('Allometric Coefficeints'!$H$8:$H$175,MATCH(1,($C25='Allometric Coefficeints'!$A$8:$A$175)*('Allometric Coefficeints'!$C$8:$C$175="branches"),0))</f>
        <v>2.6553</v>
      </c>
      <c r="AB25" cm="1">
        <f t="array" ref="AB25">INDEX('Allometric Coefficeints'!$I$8:$I$175,MATCH(1,($C25='Allometric Coefficeints'!$A$8:$A$175)*('Allometric Coefficeints'!$C$8:$C$175="branches"),0))</f>
        <v>-0.46820000000000001</v>
      </c>
      <c r="AC25">
        <f t="shared" si="6"/>
        <v>0.72636641649402411</v>
      </c>
      <c r="AD25" cm="1">
        <f t="array" ref="AD25">INDEX('Allometric Coefficeints'!$G$8:$G$175,MATCH(1,($C25='Allometric Coefficeints'!$A$8:$A$175)*('Allometric Coefficeints'!$C$8:$C$175="foliage"),0))</f>
        <v>0.14710000000000001</v>
      </c>
      <c r="AE25" cm="1">
        <f t="array" ref="AE25">INDEX('Allometric Coefficeints'!$H$8:$H$175,MATCH(1,($C25='Allometric Coefficeints'!$A$8:$A$175)*('Allometric Coefficeints'!$C$8:$C$175="foliage"),0))</f>
        <v>2.0108000000000001</v>
      </c>
      <c r="AF25" cm="1">
        <f t="array" ref="AF25">INDEX('Allometric Coefficeints'!$I$8:$I$175,MATCH(1,($C25='Allometric Coefficeints'!$A$8:$A$175)*('Allometric Coefficeints'!$C$8:$C$175="foliage"),0))</f>
        <v>-0.60799999999999998</v>
      </c>
      <c r="AG25">
        <f t="shared" si="7"/>
        <v>1.4064613263388137</v>
      </c>
      <c r="AH25">
        <f t="shared" si="0"/>
        <v>5.4791079553424717</v>
      </c>
      <c r="AI25">
        <f t="shared" si="1"/>
        <v>5.0245587019161855</v>
      </c>
      <c r="AJ25">
        <f t="shared" si="8"/>
        <v>5.0245587019161855</v>
      </c>
      <c r="AK25" cm="1">
        <f t="array" ref="AK25">IF(INDEX('Allometric Coefficeints'!$K$8:$K$175,MATCH(1,($C25='Allometric Coefficeints'!$A$8:$A$175)*('Allometric Coefficeints'!$C$8:$C$175="wood"),0))= "Deciduous",1.576*(AJ25^0.615), 0.222*AJ25)</f>
        <v>1.1154520318253931</v>
      </c>
      <c r="AL25">
        <f t="shared" si="2"/>
        <v>6.1400107337415788</v>
      </c>
      <c r="AM25">
        <f t="shared" si="3"/>
        <v>3.0700053668707894</v>
      </c>
    </row>
    <row r="26" spans="1:39">
      <c r="A26" s="5" t="s">
        <v>178</v>
      </c>
      <c r="B26" s="5">
        <v>12</v>
      </c>
      <c r="C26" s="6" t="s">
        <v>50</v>
      </c>
      <c r="D26" s="5">
        <v>5</v>
      </c>
      <c r="E26" s="5">
        <v>5</v>
      </c>
      <c r="F26" cm="1">
        <f t="array" ref="F26">INDEX('Allometric Coefficeints'!$E$8:$E$175,MATCH(1,($C26='Allometric Coefficeints'!$A$8:$A$175)*('Allometric Coefficeints'!$C$8:$C$175="wood"),0))</f>
        <v>6.54E-2</v>
      </c>
      <c r="G26" cm="1">
        <f t="array" ref="G26">INDEX('Allometric Coefficeints'!$F$8:$F$175,MATCH(1,($C26='Allometric Coefficeints'!$A$8:$A$175)*('Allometric Coefficeints'!$C$8:$C$175="wood"),0))</f>
        <v>2.2121</v>
      </c>
      <c r="H26">
        <f>'Large Vegation Data Sheet '!$F26*('Large Vegation Data Sheet '!D26^'Large Vegation Data Sheet '!G26)</f>
        <v>2.3002195745556029</v>
      </c>
      <c r="I26" cm="1">
        <f t="array" ref="I26">INDEX('Allometric Coefficeints'!$E$8:$E$175,MATCH(1,($C26='Allometric Coefficeints'!$A$8:$A$175)*('Allometric Coefficeints'!$C$8:$C$175="bark"),0))</f>
        <v>1.14E-2</v>
      </c>
      <c r="J26" cm="1">
        <f t="array" ref="J26">INDEX('Allometric Coefficeints'!$F$8:$F$175,MATCH(1,($C26='Allometric Coefficeints'!$A$8:$A$175)*('Allometric Coefficeints'!$C$8:$C$175="bark"),0))</f>
        <v>2.1432000000000002</v>
      </c>
      <c r="K26">
        <f>'Large Vegation Data Sheet '!I26*('Large Vegation Data Sheet '!$D26^'Large Vegation Data Sheet '!J26)</f>
        <v>0.3588701734823822</v>
      </c>
      <c r="L26" cm="1">
        <f t="array" ref="L26">INDEX('Allometric Coefficeints'!$E$8:$E$175,MATCH(1,($C26='Allometric Coefficeints'!$A$8:$A$175)*('Allometric Coefficeints'!$C$8:$C$175="branches"),0))</f>
        <v>3.3500000000000002E-2</v>
      </c>
      <c r="M26" cm="1">
        <f t="array" ref="M26">INDEX('Allometric Coefficeints'!$F$8:$F$175,MATCH(1,($C26='Allometric Coefficeints'!$A$8:$A$175)*('Allometric Coefficeints'!$C$8:$C$175="branches"),0))</f>
        <v>1.9367000000000001</v>
      </c>
      <c r="N26">
        <f>'Large Vegation Data Sheet '!L26*('Large Vegation Data Sheet '!$D26^'Large Vegation Data Sheet '!M26)</f>
        <v>0.75637996100399774</v>
      </c>
      <c r="O26" cm="1">
        <f t="array" ref="O26">INDEX('Allometric Coefficeints'!$E$8:$E$175,MATCH(1,($C26='Allometric Coefficeints'!$A$8:$A$175)*('Allometric Coefficeints'!$C$8:$C$175="foliage"),0))</f>
        <v>4.99E-2</v>
      </c>
      <c r="P26" cm="1">
        <f t="array" ref="P26">INDEX('Allometric Coefficeints'!$F$8:$F$175,MATCH(1,($C26='Allometric Coefficeints'!$A$8:$A$175)*('Allometric Coefficeints'!$C$8:$C$175="foliage"),0))</f>
        <v>1.7278</v>
      </c>
      <c r="Q26">
        <f>'Large Vegation Data Sheet '!O26*('Large Vegation Data Sheet '!$D26^'Large Vegation Data Sheet '!P26)</f>
        <v>0.80497226858392135</v>
      </c>
      <c r="R26" cm="1">
        <f t="array" ref="R26">INDEX('Allometric Coefficeints'!$G$8:$G$175,MATCH(1,($C26='Allometric Coefficeints'!$A$8:$A$175)*('Allometric Coefficeints'!$C$8:$C$175="wood"),0))</f>
        <v>2.9499999999999998E-2</v>
      </c>
      <c r="S26" cm="1">
        <f t="array" ref="S26">INDEX('Allometric Coefficeints'!$H$8:$H$175,MATCH(1,($C26='Allometric Coefficeints'!$A$8:$A$175)*('Allometric Coefficeints'!$C$8:$C$175="wood"),0))</f>
        <v>1.7025999999999999</v>
      </c>
      <c r="T26" cm="1">
        <f t="array" ref="T26">INDEX('Allometric Coefficeints'!$I$8:$I$175,MATCH(1,($C26='Allometric Coefficeints'!$A$8:$A$175)*('Allometric Coefficeints'!$C$8:$C$175="wood"),0))</f>
        <v>0.94279999999999997</v>
      </c>
      <c r="U26">
        <f t="shared" si="4"/>
        <v>2.0839018751396994</v>
      </c>
      <c r="V26" cm="1">
        <f t="array" ref="V26">INDEX('Allometric Coefficeints'!$G$8:$G$175,MATCH(1,($C26='Allometric Coefficeints'!$A$8:$A$175)*('Allometric Coefficeints'!$C$8:$C$175="bark"),0))</f>
        <v>7.6E-3</v>
      </c>
      <c r="W26" cm="1">
        <f t="array" ref="W26">INDEX('Allometric Coefficeints'!$H$8:$H$175,MATCH(1,($C26='Allometric Coefficeints'!$A$8:$A$175)*('Allometric Coefficeints'!$C$8:$C$175="bark"),0))</f>
        <v>1.7861</v>
      </c>
      <c r="X26" cm="1">
        <f t="array" ref="X26">INDEX('Allometric Coefficeints'!$I$8:$I$175,MATCH(1,($C26='Allometric Coefficeints'!$A$8:$A$175)*('Allometric Coefficeints'!$C$8:$C$175="bark"),0))</f>
        <v>0.61319999999999997</v>
      </c>
      <c r="Y26">
        <f t="shared" si="5"/>
        <v>0.36128699070345016</v>
      </c>
      <c r="Z26" cm="1">
        <f t="array" ref="Z26">INDEX('Allometric Coefficeints'!$G$8:$G$175,MATCH(1,($C26='Allometric Coefficeints'!$A$8:$A$175)*('Allometric Coefficeints'!$C$8:$C$175="branches"),0))</f>
        <v>5.0099999999999999E-2</v>
      </c>
      <c r="AA26" cm="1">
        <f t="array" ref="AA26">INDEX('Allometric Coefficeints'!$H$8:$H$175,MATCH(1,($C26='Allometric Coefficeints'!$A$8:$A$175)*('Allometric Coefficeints'!$C$8:$C$175="branches"),0))</f>
        <v>2.5165000000000002</v>
      </c>
      <c r="AB26" cm="1">
        <f t="array" ref="AB26">INDEX('Allometric Coefficeints'!$I$8:$I$175,MATCH(1,($C26='Allometric Coefficeints'!$A$8:$A$175)*('Allometric Coefficeints'!$C$8:$C$175="branches"),0))</f>
        <v>-0.87739999999999996</v>
      </c>
      <c r="AC26">
        <f t="shared" si="6"/>
        <v>0.70067957838563055</v>
      </c>
      <c r="AD26" cm="1">
        <f t="array" ref="AD26">INDEX('Allometric Coefficeints'!$G$8:$G$175,MATCH(1,($C26='Allometric Coefficeints'!$A$8:$A$175)*('Allometric Coefficeints'!$C$8:$C$175="foliage"),0))</f>
        <v>8.1299999999999997E-2</v>
      </c>
      <c r="AE26" cm="1">
        <f t="array" ref="AE26">INDEX('Allometric Coefficeints'!$H$8:$H$175,MATCH(1,($C26='Allometric Coefficeints'!$A$8:$A$175)*('Allometric Coefficeints'!$C$8:$C$175="foliage"),0))</f>
        <v>2.218</v>
      </c>
      <c r="AF26" cm="1">
        <f t="array" ref="AF26">INDEX('Allometric Coefficeints'!$I$8:$I$175,MATCH(1,($C26='Allometric Coefficeints'!$A$8:$A$175)*('Allometric Coefficeints'!$C$8:$C$175="foliage"),0))</f>
        <v>-0.79069999999999996</v>
      </c>
      <c r="AG26">
        <f t="shared" si="7"/>
        <v>0.80859384800400469</v>
      </c>
      <c r="AH26">
        <f t="shared" si="0"/>
        <v>4.2204419776259039</v>
      </c>
      <c r="AI26">
        <f t="shared" si="1"/>
        <v>3.954462292232785</v>
      </c>
      <c r="AJ26">
        <f t="shared" si="8"/>
        <v>3.954462292232785</v>
      </c>
      <c r="AK26" cm="1">
        <f t="array" ref="AK26">IF(INDEX('Allometric Coefficeints'!$K$8:$K$175,MATCH(1,($C26='Allometric Coefficeints'!$A$8:$A$175)*('Allometric Coefficeints'!$C$8:$C$175="wood"),0))= "Deciduous",1.576*(AJ26^0.615), 0.222*AJ26)</f>
        <v>0.87789062887567826</v>
      </c>
      <c r="AL26">
        <f t="shared" si="2"/>
        <v>4.8323529211084635</v>
      </c>
      <c r="AM26">
        <f t="shared" si="3"/>
        <v>2.4161764605542317</v>
      </c>
    </row>
    <row r="27" spans="1:39">
      <c r="A27" s="5" t="s">
        <v>178</v>
      </c>
      <c r="B27" s="5">
        <v>13</v>
      </c>
      <c r="C27" s="6" t="s">
        <v>52</v>
      </c>
      <c r="D27" s="5">
        <v>5</v>
      </c>
      <c r="E27" s="5">
        <v>5</v>
      </c>
      <c r="F27" cm="1">
        <f t="array" ref="F27">INDEX('Allometric Coefficeints'!$E$8:$E$175,MATCH(1,($C27='Allometric Coefficeints'!$A$8:$A$175)*('Allometric Coefficeints'!$C$8:$C$175="wood"),0))</f>
        <v>9.9699999999999997E-2</v>
      </c>
      <c r="G27" cm="1">
        <f t="array" ref="G27">INDEX('Allometric Coefficeints'!$F$8:$F$175,MATCH(1,($C27='Allometric Coefficeints'!$A$8:$A$175)*('Allometric Coefficeints'!$C$8:$C$175="wood"),0))</f>
        <v>2.2709000000000001</v>
      </c>
      <c r="H27">
        <f>'Large Vegation Data Sheet '!$F27*('Large Vegation Data Sheet '!D27^'Large Vegation Data Sheet '!G27)</f>
        <v>3.8546605679962243</v>
      </c>
      <c r="I27" cm="1">
        <f t="array" ref="I27">INDEX('Allometric Coefficeints'!$E$8:$E$175,MATCH(1,($C27='Allometric Coefficeints'!$A$8:$A$175)*('Allometric Coefficeints'!$C$8:$C$175="bark"),0))</f>
        <v>1.9199999999999998E-2</v>
      </c>
      <c r="J27" cm="1">
        <f t="array" ref="J27">INDEX('Allometric Coefficeints'!$F$8:$F$175,MATCH(1,($C27='Allometric Coefficeints'!$A$8:$A$175)*('Allometric Coefficeints'!$C$8:$C$175="bark"),0))</f>
        <v>2.2038000000000002</v>
      </c>
      <c r="K27">
        <f>'Large Vegation Data Sheet '!I27*('Large Vegation Data Sheet '!$D27^'Large Vegation Data Sheet '!J27)</f>
        <v>0.66633300324768441</v>
      </c>
      <c r="L27" cm="1">
        <f t="array" ref="L27">INDEX('Allometric Coefficeints'!$E$8:$E$175,MATCH(1,($C27='Allometric Coefficeints'!$A$8:$A$175)*('Allometric Coefficeints'!$C$8:$C$175="branches"),0))</f>
        <v>5.5999999999999999E-3</v>
      </c>
      <c r="M27" cm="1">
        <f t="array" ref="M27">INDEX('Allometric Coefficeints'!$F$8:$F$175,MATCH(1,($C27='Allometric Coefficeints'!$A$8:$A$175)*('Allometric Coefficeints'!$C$8:$C$175="branches"),0))</f>
        <v>2.6011000000000002</v>
      </c>
      <c r="N27">
        <f>'Large Vegation Data Sheet '!L27*('Large Vegation Data Sheet '!$D27^'Large Vegation Data Sheet '!M27)</f>
        <v>0.36836546315830465</v>
      </c>
      <c r="O27" cm="1">
        <f t="array" ref="O27">INDEX('Allometric Coefficeints'!$E$8:$E$175,MATCH(1,($C27='Allometric Coefficeints'!$A$8:$A$175)*('Allometric Coefficeints'!$C$8:$C$175="foliage"),0))</f>
        <v>2.8400000000000002E-2</v>
      </c>
      <c r="P27" cm="1">
        <f t="array" ref="P27">INDEX('Allometric Coefficeints'!$F$8:$F$175,MATCH(1,($C27='Allometric Coefficeints'!$A$8:$A$175)*('Allometric Coefficeints'!$C$8:$C$175="foliage"),0))</f>
        <v>1.9375</v>
      </c>
      <c r="Q27">
        <f>'Large Vegation Data Sheet '!O27*('Large Vegation Data Sheet '!$D27^'Large Vegation Data Sheet '!P27)</f>
        <v>0.64205572597571192</v>
      </c>
      <c r="R27" cm="1">
        <f t="array" ref="R27">INDEX('Allometric Coefficeints'!$G$8:$G$175,MATCH(1,($C27='Allometric Coefficeints'!$A$8:$A$175)*('Allometric Coefficeints'!$C$8:$C$175="wood"),0))</f>
        <v>1.7000000000000001E-2</v>
      </c>
      <c r="S27" cm="1">
        <f t="array" ref="S27">INDEX('Allometric Coefficeints'!$H$8:$H$175,MATCH(1,($C27='Allometric Coefficeints'!$A$8:$A$175)*('Allometric Coefficeints'!$C$8:$C$175="wood"),0))</f>
        <v>1.7779</v>
      </c>
      <c r="T27" cm="1">
        <f t="array" ref="T27">INDEX('Allometric Coefficeints'!$I$8:$I$175,MATCH(1,($C27='Allometric Coefficeints'!$A$8:$A$175)*('Allometric Coefficeints'!$C$8:$C$175="wood"),0))</f>
        <v>1.137</v>
      </c>
      <c r="U27">
        <f t="shared" si="4"/>
        <v>1.853004982214151</v>
      </c>
      <c r="V27" cm="1">
        <f t="array" ref="V27">INDEX('Allometric Coefficeints'!$G$8:$G$175,MATCH(1,($C27='Allometric Coefficeints'!$A$8:$A$175)*('Allometric Coefficeints'!$C$8:$C$175="bark"),0))</f>
        <v>6.8999999999999999E-3</v>
      </c>
      <c r="W27" cm="1">
        <f t="array" ref="W27">INDEX('Allometric Coefficeints'!$H$8:$H$175,MATCH(1,($C27='Allometric Coefficeints'!$A$8:$A$175)*('Allometric Coefficeints'!$C$8:$C$175="bark"),0))</f>
        <v>1.6589</v>
      </c>
      <c r="X27" cm="1">
        <f t="array" ref="X27">INDEX('Allometric Coefficeints'!$I$8:$I$175,MATCH(1,($C27='Allometric Coefficeints'!$A$8:$A$175)*('Allometric Coefficeints'!$C$8:$C$175="bark"),0))</f>
        <v>0.95820000000000005</v>
      </c>
      <c r="Y27">
        <f t="shared" si="5"/>
        <v>0.46571849901744844</v>
      </c>
      <c r="Z27" cm="1">
        <f t="array" ref="Z27">INDEX('Allometric Coefficeints'!$G$8:$G$175,MATCH(1,($C27='Allometric Coefficeints'!$A$8:$A$175)*('Allometric Coefficeints'!$C$8:$C$175="branches"),0))</f>
        <v>1.84E-2</v>
      </c>
      <c r="AA27" cm="1">
        <f t="array" ref="AA27">INDEX('Allometric Coefficeints'!$H$8:$H$175,MATCH(1,($C27='Allometric Coefficeints'!$A$8:$A$175)*('Allometric Coefficeints'!$C$8:$C$175="branches"),0))</f>
        <v>3.1968000000000001</v>
      </c>
      <c r="AB27" cm="1">
        <f t="array" ref="AB27">INDEX('Allometric Coefficeints'!$I$8:$I$175,MATCH(1,($C27='Allometric Coefficeints'!$A$8:$A$175)*('Allometric Coefficeints'!$C$8:$C$175="branches"),0))</f>
        <v>-1.0875999999999999</v>
      </c>
      <c r="AC27">
        <f t="shared" si="6"/>
        <v>0.54838473376159236</v>
      </c>
      <c r="AD27" cm="1">
        <f t="array" ref="AD27">INDEX('Allometric Coefficeints'!$G$8:$G$175,MATCH(1,($C27='Allometric Coefficeints'!$A$8:$A$175)*('Allometric Coefficeints'!$C$8:$C$175="foliage"),0))</f>
        <v>5.8400000000000001E-2</v>
      </c>
      <c r="AE27" cm="1">
        <f t="array" ref="AE27">INDEX('Allometric Coefficeints'!$H$8:$H$175,MATCH(1,($C27='Allometric Coefficeints'!$A$8:$A$175)*('Allometric Coefficeints'!$C$8:$C$175="foliage"),0))</f>
        <v>2.2389000000000001</v>
      </c>
      <c r="AF27" cm="1">
        <f t="array" ref="AF27">INDEX('Allometric Coefficeints'!$I$8:$I$175,MATCH(1,($C27='Allometric Coefficeints'!$A$8:$A$175)*('Allometric Coefficeints'!$C$8:$C$175="foliage"),0))</f>
        <v>-0.5968</v>
      </c>
      <c r="AG27">
        <f t="shared" si="7"/>
        <v>0.82071333747359154</v>
      </c>
      <c r="AH27">
        <f t="shared" si="0"/>
        <v>5.5314147603779249</v>
      </c>
      <c r="AI27">
        <f t="shared" si="1"/>
        <v>3.687821552466783</v>
      </c>
      <c r="AJ27">
        <f t="shared" si="8"/>
        <v>3.687821552466783</v>
      </c>
      <c r="AK27" cm="1">
        <f t="array" ref="AK27">IF(INDEX('Allometric Coefficeints'!$K$8:$K$175,MATCH(1,($C27='Allometric Coefficeints'!$A$8:$A$175)*('Allometric Coefficeints'!$C$8:$C$175="wood"),0))= "Deciduous",1.576*(AJ27^0.615), 0.222*AJ27)</f>
        <v>0.81869638464762584</v>
      </c>
      <c r="AL27">
        <f t="shared" si="2"/>
        <v>4.5065179371144088</v>
      </c>
      <c r="AM27">
        <f t="shared" si="3"/>
        <v>2.2532589685572044</v>
      </c>
    </row>
    <row r="28" spans="1:39">
      <c r="A28" s="5" t="s">
        <v>178</v>
      </c>
      <c r="B28" s="5">
        <v>14</v>
      </c>
      <c r="C28" s="6" t="s">
        <v>54</v>
      </c>
      <c r="D28" s="5">
        <v>5</v>
      </c>
      <c r="E28" s="5">
        <v>5</v>
      </c>
      <c r="F28" cm="1">
        <f t="array" ref="F28">INDEX('Allometric Coefficeints'!$E$8:$E$175,MATCH(1,($C28='Allometric Coefficeints'!$A$8:$A$175)*('Allometric Coefficeints'!$C$8:$C$175="wood"),0))</f>
        <v>2.23E-2</v>
      </c>
      <c r="G28" cm="1">
        <f t="array" ref="G28">INDEX('Allometric Coefficeints'!$F$8:$F$175,MATCH(1,($C28='Allometric Coefficeints'!$A$8:$A$175)*('Allometric Coefficeints'!$C$8:$C$175="wood"),0))</f>
        <v>2.7168999999999999</v>
      </c>
      <c r="H28">
        <f>'Large Vegation Data Sheet '!$F28*('Large Vegation Data Sheet '!D28^'Large Vegation Data Sheet '!G28)</f>
        <v>1.7674065812343449</v>
      </c>
      <c r="I28" cm="1">
        <f t="array" ref="I28">INDEX('Allometric Coefficeints'!$E$8:$E$175,MATCH(1,($C28='Allometric Coefficeints'!$A$8:$A$175)*('Allometric Coefficeints'!$C$8:$C$175="bark"),0))</f>
        <v>1.18E-2</v>
      </c>
      <c r="J28" cm="1">
        <f t="array" ref="J28">INDEX('Allometric Coefficeints'!$F$8:$F$175,MATCH(1,($C28='Allometric Coefficeints'!$A$8:$A$175)*('Allometric Coefficeints'!$C$8:$C$175="bark"),0))</f>
        <v>2.2732999999999999</v>
      </c>
      <c r="K28">
        <f>'Large Vegation Data Sheet '!I28*('Large Vegation Data Sheet '!$D28^'Large Vegation Data Sheet '!J28)</f>
        <v>0.45798422386351073</v>
      </c>
      <c r="L28" cm="1">
        <f t="array" ref="L28">INDEX('Allometric Coefficeints'!$E$8:$E$175,MATCH(1,($C28='Allometric Coefficeints'!$A$8:$A$175)*('Allometric Coefficeints'!$C$8:$C$175="branches"),0))</f>
        <v>3.3599999999999998E-2</v>
      </c>
      <c r="M28" cm="1">
        <f t="array" ref="M28">INDEX('Allometric Coefficeints'!$F$8:$F$175,MATCH(1,($C28='Allometric Coefficeints'!$A$8:$A$175)*('Allometric Coefficeints'!$C$8:$C$175="branches"),0))</f>
        <v>2.2122999999999999</v>
      </c>
      <c r="N28">
        <f>'Large Vegation Data Sheet '!L28*('Large Vegation Data Sheet '!$D28^'Large Vegation Data Sheet '!M28)</f>
        <v>1.1821446415382133</v>
      </c>
      <c r="O28" cm="1">
        <f t="array" ref="O28">INDEX('Allometric Coefficeints'!$E$8:$E$175,MATCH(1,($C28='Allometric Coefficeints'!$A$8:$A$175)*('Allometric Coefficeints'!$C$8:$C$175="foliage"),0))</f>
        <v>6.83E-2</v>
      </c>
      <c r="P28" cm="1">
        <f t="array" ref="P28">INDEX('Allometric Coefficeints'!$F$8:$F$175,MATCH(1,($C28='Allometric Coefficeints'!$A$8:$A$175)*('Allometric Coefficeints'!$C$8:$C$175="foliage"),0))</f>
        <v>1.8022</v>
      </c>
      <c r="Q28">
        <f>'Large Vegation Data Sheet '!O28*('Large Vegation Data Sheet '!$D28^'Large Vegation Data Sheet '!P28)</f>
        <v>1.2419509542295115</v>
      </c>
      <c r="R28" cm="1">
        <f t="array" ref="R28">INDEX('Allometric Coefficeints'!$G$8:$G$175,MATCH(1,($C28='Allometric Coefficeints'!$A$8:$A$175)*('Allometric Coefficeints'!$C$8:$C$175="wood"),0))</f>
        <v>1.3299999999999999E-2</v>
      </c>
      <c r="S28" cm="1">
        <f t="array" ref="S28">INDEX('Allometric Coefficeints'!$H$8:$H$175,MATCH(1,($C28='Allometric Coefficeints'!$A$8:$A$175)*('Allometric Coefficeints'!$C$8:$C$175="wood"),0))</f>
        <v>1.3303</v>
      </c>
      <c r="T28" cm="1">
        <f t="array" ref="T28">INDEX('Allometric Coefficeints'!$I$8:$I$175,MATCH(1,($C28='Allometric Coefficeints'!$A$8:$A$175)*('Allometric Coefficeints'!$C$8:$C$175="wood"),0))</f>
        <v>1.6877</v>
      </c>
      <c r="U28">
        <f t="shared" si="4"/>
        <v>1.7113668453173871</v>
      </c>
      <c r="V28" cm="1">
        <f t="array" ref="V28">INDEX('Allometric Coefficeints'!$G$8:$G$175,MATCH(1,($C28='Allometric Coefficeints'!$A$8:$A$175)*('Allometric Coefficeints'!$C$8:$C$175="bark"),0))</f>
        <v>8.6E-3</v>
      </c>
      <c r="W28" cm="1">
        <f t="array" ref="W28">INDEX('Allometric Coefficeints'!$H$8:$H$175,MATCH(1,($C28='Allometric Coefficeints'!$A$8:$A$175)*('Allometric Coefficeints'!$C$8:$C$175="bark"),0))</f>
        <v>1.6215999999999999</v>
      </c>
      <c r="X28" cm="1">
        <f t="array" ref="X28">INDEX('Allometric Coefficeints'!$I$8:$I$175,MATCH(1,($C28='Allometric Coefficeints'!$A$8:$A$175)*('Allometric Coefficeints'!$C$8:$C$175="bark"),0))</f>
        <v>0.81920000000000004</v>
      </c>
      <c r="Y28">
        <f t="shared" si="5"/>
        <v>0.43706339793032528</v>
      </c>
      <c r="Z28" cm="1">
        <f t="array" ref="Z28">INDEX('Allometric Coefficeints'!$G$8:$G$175,MATCH(1,($C28='Allometric Coefficeints'!$A$8:$A$175)*('Allometric Coefficeints'!$C$8:$C$175="branches"),0))</f>
        <v>4.2799999999999998E-2</v>
      </c>
      <c r="AA28" cm="1">
        <f t="array" ref="AA28">INDEX('Allometric Coefficeints'!$H$8:$H$175,MATCH(1,($C28='Allometric Coefficeints'!$A$8:$A$175)*('Allometric Coefficeints'!$C$8:$C$175="branches"),0))</f>
        <v>2.7965</v>
      </c>
      <c r="AB28" cm="1">
        <f t="array" ref="AB28">INDEX('Allometric Coefficeints'!$I$8:$I$175,MATCH(1,($C28='Allometric Coefficeints'!$A$8:$A$175)*('Allometric Coefficeints'!$C$8:$C$175="branches"),0))</f>
        <v>-0.73280000000000001</v>
      </c>
      <c r="AC28">
        <f t="shared" si="6"/>
        <v>1.1855180398582059</v>
      </c>
      <c r="AD28" cm="1">
        <f t="array" ref="AD28">INDEX('Allometric Coefficeints'!$G$8:$G$175,MATCH(1,($C28='Allometric Coefficeints'!$A$8:$A$175)*('Allometric Coefficeints'!$C$8:$C$175="foliage"),0))</f>
        <v>8.5400000000000004E-2</v>
      </c>
      <c r="AE28" cm="1">
        <f t="array" ref="AE28">INDEX('Allometric Coefficeints'!$H$8:$H$175,MATCH(1,($C28='Allometric Coefficeints'!$A$8:$A$175)*('Allometric Coefficeints'!$C$8:$C$175="foliage"),0))</f>
        <v>2.4388000000000001</v>
      </c>
      <c r="AF28" cm="1">
        <f t="array" ref="AF28">INDEX('Allometric Coefficeints'!$I$8:$I$175,MATCH(1,($C28='Allometric Coefficeints'!$A$8:$A$175)*('Allometric Coefficeints'!$C$8:$C$175="foliage"),0))</f>
        <v>-0.76300000000000001</v>
      </c>
      <c r="AG28">
        <f t="shared" si="7"/>
        <v>1.267044312998181</v>
      </c>
      <c r="AH28">
        <f t="shared" si="0"/>
        <v>4.6494864008655803</v>
      </c>
      <c r="AI28">
        <f t="shared" si="1"/>
        <v>4.6009925961040992</v>
      </c>
      <c r="AJ28">
        <f t="shared" si="8"/>
        <v>4.6009925961040992</v>
      </c>
      <c r="AK28" cm="1">
        <f t="array" ref="AK28">IF(INDEX('Allometric Coefficeints'!$K$8:$K$175,MATCH(1,($C28='Allometric Coefficeints'!$A$8:$A$175)*('Allometric Coefficeints'!$C$8:$C$175="wood"),0))= "Deciduous",1.576*(AJ28^0.615), 0.222*AJ28)</f>
        <v>1.0214203563351101</v>
      </c>
      <c r="AL28">
        <f t="shared" si="2"/>
        <v>5.622412952439209</v>
      </c>
      <c r="AM28">
        <f t="shared" si="3"/>
        <v>2.8112064762196045</v>
      </c>
    </row>
    <row r="29" spans="1:39">
      <c r="A29" s="5" t="s">
        <v>178</v>
      </c>
      <c r="B29" s="5">
        <v>15</v>
      </c>
      <c r="C29" s="6" t="s">
        <v>56</v>
      </c>
      <c r="D29" s="5">
        <v>5</v>
      </c>
      <c r="E29" s="5">
        <v>5</v>
      </c>
      <c r="F29" cm="1">
        <f t="array" ref="F29">INDEX('Allometric Coefficeints'!$E$8:$E$175,MATCH(1,($C29='Allometric Coefficeints'!$A$8:$A$175)*('Allometric Coefficeints'!$C$8:$C$175="wood"),0))</f>
        <v>7.1999999999999995E-2</v>
      </c>
      <c r="G29" cm="1">
        <f t="array" ref="G29">INDEX('Allometric Coefficeints'!$F$8:$F$175,MATCH(1,($C29='Allometric Coefficeints'!$A$8:$A$175)*('Allometric Coefficeints'!$C$8:$C$175="wood"),0))</f>
        <v>2.3885000000000001</v>
      </c>
      <c r="H29">
        <f>'Large Vegation Data Sheet '!$F29*('Large Vegation Data Sheet '!D29^'Large Vegation Data Sheet '!G29)</f>
        <v>3.3637394742499858</v>
      </c>
      <c r="I29" cm="1">
        <f t="array" ref="I29">INDEX('Allometric Coefficeints'!$E$8:$E$175,MATCH(1,($C29='Allometric Coefficeints'!$A$8:$A$175)*('Allometric Coefficeints'!$C$8:$C$175="bark"),0))</f>
        <v>1.6799999999999999E-2</v>
      </c>
      <c r="J29" cm="1">
        <f t="array" ref="J29">INDEX('Allometric Coefficeints'!$F$8:$F$175,MATCH(1,($C29='Allometric Coefficeints'!$A$8:$A$175)*('Allometric Coefficeints'!$C$8:$C$175="bark"),0))</f>
        <v>2.2568999999999999</v>
      </c>
      <c r="K29">
        <f>'Large Vegation Data Sheet '!I29*('Large Vegation Data Sheet '!$D29^'Large Vegation Data Sheet '!J29)</f>
        <v>0.63505989100072013</v>
      </c>
      <c r="L29" cm="1">
        <f t="array" ref="L29">INDEX('Allometric Coefficeints'!$E$8:$E$175,MATCH(1,($C29='Allometric Coefficeints'!$A$8:$A$175)*('Allometric Coefficeints'!$C$8:$C$175="branches"),0))</f>
        <v>8.8000000000000005E-3</v>
      </c>
      <c r="M29" cm="1">
        <f t="array" ref="M29">INDEX('Allometric Coefficeints'!$F$8:$F$175,MATCH(1,($C29='Allometric Coefficeints'!$A$8:$A$175)*('Allometric Coefficeints'!$C$8:$C$175="branches"),0))</f>
        <v>2.5689000000000002</v>
      </c>
      <c r="N29">
        <f>'Large Vegation Data Sheet '!L29*('Large Vegation Data Sheet '!$D29^'Large Vegation Data Sheet '!M29)</f>
        <v>0.54962530077420024</v>
      </c>
      <c r="O29" cm="1">
        <f t="array" ref="O29">INDEX('Allometric Coefficeints'!$E$8:$E$175,MATCH(1,($C29='Allometric Coefficeints'!$A$8:$A$175)*('Allometric Coefficeints'!$C$8:$C$175="foliage"),0))</f>
        <v>9.9000000000000008E-3</v>
      </c>
      <c r="P29" cm="1">
        <f t="array" ref="P29">INDEX('Allometric Coefficeints'!$F$8:$F$175,MATCH(1,($C29='Allometric Coefficeints'!$A$8:$A$175)*('Allometric Coefficeints'!$C$8:$C$175="foliage"),0))</f>
        <v>1.8985000000000001</v>
      </c>
      <c r="Q29">
        <f>'Large Vegation Data Sheet '!O29*('Large Vegation Data Sheet '!$D29^'Large Vegation Data Sheet '!P29)</f>
        <v>0.21019856548529073</v>
      </c>
      <c r="R29" cm="1">
        <f t="array" ref="R29">INDEX('Allometric Coefficeints'!$G$8:$G$175,MATCH(1,($C29='Allometric Coefficeints'!$A$8:$A$175)*('Allometric Coefficeints'!$C$8:$C$175="wood"),0))</f>
        <v>2.9499999999999998E-2</v>
      </c>
      <c r="S29" cm="1">
        <f t="array" ref="S29">INDEX('Allometric Coefficeints'!$H$8:$H$175,MATCH(1,($C29='Allometric Coefficeints'!$A$8:$A$175)*('Allometric Coefficeints'!$C$8:$C$175="wood"),0))</f>
        <v>1.9064000000000001</v>
      </c>
      <c r="T29" cm="1">
        <f t="array" ref="T29">INDEX('Allometric Coefficeints'!$I$8:$I$175,MATCH(1,($C29='Allometric Coefficeints'!$A$8:$A$175)*('Allometric Coefficeints'!$C$8:$C$175="wood"),0))</f>
        <v>0.91390000000000005</v>
      </c>
      <c r="U29">
        <f t="shared" si="4"/>
        <v>2.7613860033317539</v>
      </c>
      <c r="V29" cm="1">
        <f t="array" ref="V29">INDEX('Allometric Coefficeints'!$G$8:$G$175,MATCH(1,($C29='Allometric Coefficeints'!$A$8:$A$175)*('Allometric Coefficeints'!$C$8:$C$175="bark"),0))</f>
        <v>1.4800000000000001E-2</v>
      </c>
      <c r="W29" cm="1">
        <f t="array" ref="W29">INDEX('Allometric Coefficeints'!$H$8:$H$175,MATCH(1,($C29='Allometric Coefficeints'!$A$8:$A$175)*('Allometric Coefficeints'!$C$8:$C$175="bark"),0))</f>
        <v>1.8432999999999999</v>
      </c>
      <c r="X29" cm="1">
        <f t="array" ref="X29">INDEX('Allometric Coefficeints'!$I$8:$I$175,MATCH(1,($C29='Allometric Coefficeints'!$A$8:$A$175)*('Allometric Coefficeints'!$C$8:$C$175="bark"),0))</f>
        <v>0.50209999999999999</v>
      </c>
      <c r="Y29">
        <f t="shared" si="5"/>
        <v>0.6450983982540478</v>
      </c>
      <c r="Z29" cm="1">
        <f t="array" ref="Z29">INDEX('Allometric Coefficeints'!$G$8:$G$175,MATCH(1,($C29='Allometric Coefficeints'!$A$8:$A$175)*('Allometric Coefficeints'!$C$8:$C$175="branches"),0))</f>
        <v>1.4999999999999999E-2</v>
      </c>
      <c r="AA29" cm="1">
        <f t="array" ref="AA29">INDEX('Allometric Coefficeints'!$H$8:$H$175,MATCH(1,($C29='Allometric Coefficeints'!$A$8:$A$175)*('Allometric Coefficeints'!$C$8:$C$175="branches"),0))</f>
        <v>3.0347</v>
      </c>
      <c r="AB29" cm="1">
        <f t="array" ref="AB29">INDEX('Allometric Coefficeints'!$I$8:$I$175,MATCH(1,($C29='Allometric Coefficeints'!$A$8:$A$175)*('Allometric Coefficeints'!$C$8:$C$175="branches"),0))</f>
        <v>-0.76290000000000002</v>
      </c>
      <c r="AC29">
        <f t="shared" si="6"/>
        <v>0.58077954868418469</v>
      </c>
      <c r="AD29" cm="1">
        <f t="array" ref="AD29">INDEX('Allometric Coefficeints'!$G$8:$G$175,MATCH(1,($C29='Allometric Coefficeints'!$A$8:$A$175)*('Allometric Coefficeints'!$C$8:$C$175="foliage"),0))</f>
        <v>4.5499999999999999E-2</v>
      </c>
      <c r="AE29" cm="1">
        <f t="array" ref="AE29">INDEX('Allometric Coefficeints'!$H$8:$H$175,MATCH(1,($C29='Allometric Coefficeints'!$A$8:$A$175)*('Allometric Coefficeints'!$C$8:$C$175="foliage"),0))</f>
        <v>2.6446999999999998</v>
      </c>
      <c r="AF29" cm="1">
        <f t="array" ref="AF29">INDEX('Allometric Coefficeints'!$I$8:$I$175,MATCH(1,($C29='Allometric Coefficeints'!$A$8:$A$175)*('Allometric Coefficeints'!$C$8:$C$175="foliage"),0))</f>
        <v>-1.4955000000000001</v>
      </c>
      <c r="AG29">
        <f t="shared" si="7"/>
        <v>0.28924624233496088</v>
      </c>
      <c r="AH29">
        <f t="shared" si="0"/>
        <v>4.7586232315101968</v>
      </c>
      <c r="AI29">
        <f t="shared" si="1"/>
        <v>4.2765101926049471</v>
      </c>
      <c r="AJ29">
        <f t="shared" si="8"/>
        <v>4.2765101926049471</v>
      </c>
      <c r="AK29" cm="1">
        <f t="array" ref="AK29">IF(INDEX('Allometric Coefficeints'!$K$8:$K$175,MATCH(1,($C29='Allometric Coefficeints'!$A$8:$A$175)*('Allometric Coefficeints'!$C$8:$C$175="wood"),0))= "Deciduous",1.576*(AJ29^0.615), 0.222*AJ29)</f>
        <v>3.8519111657462854</v>
      </c>
      <c r="AL29">
        <f t="shared" si="2"/>
        <v>8.1284213583512326</v>
      </c>
      <c r="AM29">
        <f t="shared" si="3"/>
        <v>4.0642106791756163</v>
      </c>
    </row>
    <row r="30" spans="1:39">
      <c r="A30" s="5" t="s">
        <v>178</v>
      </c>
      <c r="B30" s="5">
        <v>16</v>
      </c>
      <c r="C30" s="6" t="s">
        <v>58</v>
      </c>
      <c r="D30" s="5">
        <v>5</v>
      </c>
      <c r="E30" s="5">
        <v>5</v>
      </c>
      <c r="F30" cm="1">
        <f t="array" ref="F30">INDEX('Allometric Coefficeints'!$E$8:$E$175,MATCH(1,($C30='Allometric Coefficeints'!$A$8:$A$175)*('Allometric Coefficeints'!$C$8:$C$175="wood"),0))</f>
        <v>0.21160000000000001</v>
      </c>
      <c r="G30" cm="1">
        <f t="array" ref="G30">INDEX('Allometric Coefficeints'!$F$8:$F$175,MATCH(1,($C30='Allometric Coefficeints'!$A$8:$A$175)*('Allometric Coefficeints'!$C$8:$C$175="wood"),0))</f>
        <v>2.2012999999999998</v>
      </c>
      <c r="H30">
        <f>'Large Vegation Data Sheet '!$F30*('Large Vegation Data Sheet '!D30^'Large Vegation Data Sheet '!G30)</f>
        <v>7.3140568878988761</v>
      </c>
      <c r="I30" cm="1">
        <f t="array" ref="I30">INDEX('Allometric Coefficeints'!$E$8:$E$175,MATCH(1,($C30='Allometric Coefficeints'!$A$8:$A$175)*('Allometric Coefficeints'!$C$8:$C$175="bark"),0))</f>
        <v>3.6499999999999998E-2</v>
      </c>
      <c r="J30" cm="1">
        <f t="array" ref="J30">INDEX('Allometric Coefficeints'!$F$8:$F$175,MATCH(1,($C30='Allometric Coefficeints'!$A$8:$A$175)*('Allometric Coefficeints'!$C$8:$C$175="bark"),0))</f>
        <v>2.1133000000000002</v>
      </c>
      <c r="K30">
        <f>'Large Vegation Data Sheet '!I30*('Large Vegation Data Sheet '!$D30^'Large Vegation Data Sheet '!J30)</f>
        <v>1.0950303961817649</v>
      </c>
      <c r="L30" cm="1">
        <f t="array" ref="L30">INDEX('Allometric Coefficeints'!$E$8:$E$175,MATCH(1,($C30='Allometric Coefficeints'!$A$8:$A$175)*('Allometric Coefficeints'!$C$8:$C$175="branches"),0))</f>
        <v>8.6999999999999994E-3</v>
      </c>
      <c r="M30" cm="1">
        <f t="array" ref="M30">INDEX('Allometric Coefficeints'!$F$8:$F$175,MATCH(1,($C30='Allometric Coefficeints'!$A$8:$A$175)*('Allometric Coefficeints'!$C$8:$C$175="branches"),0))</f>
        <v>2.8927</v>
      </c>
      <c r="N30">
        <f>'Large Vegation Data Sheet '!L30*('Large Vegation Data Sheet '!$D30^'Large Vegation Data Sheet '!M30)</f>
        <v>0.91501830904325032</v>
      </c>
      <c r="O30" cm="1">
        <f t="array" ref="O30">INDEX('Allometric Coefficeints'!$E$8:$E$175,MATCH(1,($C30='Allometric Coefficeints'!$A$8:$A$175)*('Allometric Coefficeints'!$C$8:$C$175="foliage"),0))</f>
        <v>1.7299999999999999E-2</v>
      </c>
      <c r="P30" cm="1">
        <f t="array" ref="P30">INDEX('Allometric Coefficeints'!$F$8:$F$175,MATCH(1,($C30='Allometric Coefficeints'!$A$8:$A$175)*('Allometric Coefficeints'!$C$8:$C$175="foliage"),0))</f>
        <v>1.9830000000000001</v>
      </c>
      <c r="Q30">
        <f>'Large Vegation Data Sheet '!O30*('Large Vegation Data Sheet '!$D30^'Large Vegation Data Sheet '!P30)</f>
        <v>0.4208270248276762</v>
      </c>
      <c r="R30" cm="1">
        <f t="array" ref="R30">INDEX('Allometric Coefficeints'!$G$8:$G$175,MATCH(1,($C30='Allometric Coefficeints'!$A$8:$A$175)*('Allometric Coefficeints'!$C$8:$C$175="wood"),0))</f>
        <v>1.3899999999999999E-2</v>
      </c>
      <c r="S30" cm="1">
        <f t="array" ref="S30">INDEX('Allometric Coefficeints'!$H$8:$H$175,MATCH(1,($C30='Allometric Coefficeints'!$A$8:$A$175)*('Allometric Coefficeints'!$C$8:$C$175="wood"),0))</f>
        <v>1.5912999999999999</v>
      </c>
      <c r="T30" cm="1">
        <f t="array" ref="T30">INDEX('Allometric Coefficeints'!$I$8:$I$175,MATCH(1,($C30='Allometric Coefficeints'!$A$8:$A$175)*('Allometric Coefficeints'!$C$8:$C$175="wood"),0))</f>
        <v>1.508</v>
      </c>
      <c r="U30">
        <f t="shared" si="4"/>
        <v>2.0386024165769143</v>
      </c>
      <c r="V30" cm="1">
        <f t="array" ref="V30">INDEX('Allometric Coefficeints'!$G$8:$G$175,MATCH(1,($C30='Allometric Coefficeints'!$A$8:$A$175)*('Allometric Coefficeints'!$C$8:$C$175="bark"),0))</f>
        <v>8.0999999999999996E-3</v>
      </c>
      <c r="W30" cm="1">
        <f t="array" ref="W30">INDEX('Allometric Coefficeints'!$H$8:$H$175,MATCH(1,($C30='Allometric Coefficeints'!$A$8:$A$175)*('Allometric Coefficeints'!$C$8:$C$175="bark"),0))</f>
        <v>1.4943</v>
      </c>
      <c r="X30" cm="1">
        <f t="array" ref="X30">INDEX('Allometric Coefficeints'!$I$8:$I$175,MATCH(1,($C30='Allometric Coefficeints'!$A$8:$A$175)*('Allometric Coefficeints'!$C$8:$C$175="bark"),0))</f>
        <v>1.1324000000000001</v>
      </c>
      <c r="Y30">
        <f t="shared" si="5"/>
        <v>0.5552256603138126</v>
      </c>
      <c r="Z30" cm="1">
        <f t="array" ref="Z30">INDEX('Allometric Coefficeints'!$G$8:$G$175,MATCH(1,($C30='Allometric Coefficeints'!$A$8:$A$175)*('Allometric Coefficeints'!$C$8:$C$175="branches"),0))</f>
        <v>5.0000000000000001E-3</v>
      </c>
      <c r="AA30" cm="1">
        <f t="array" ref="AA30">INDEX('Allometric Coefficeints'!$H$8:$H$175,MATCH(1,($C30='Allometric Coefficeints'!$A$8:$A$175)*('Allometric Coefficeints'!$C$8:$C$175="branches"),0))</f>
        <v>3.0463</v>
      </c>
      <c r="AB30" cm="1">
        <f t="array" ref="AB30">INDEX('Allometric Coefficeints'!$I$8:$I$175,MATCH(1,($C30='Allometric Coefficeints'!$A$8:$A$175)*('Allometric Coefficeints'!$C$8:$C$175="branches"),0))</f>
        <v>0</v>
      </c>
      <c r="AC30">
        <f t="shared" si="6"/>
        <v>0.67335226999195275</v>
      </c>
      <c r="AD30" cm="1">
        <f t="array" ref="AD30">INDEX('Allometric Coefficeints'!$G$8:$G$175,MATCH(1,($C30='Allometric Coefficeints'!$A$8:$A$175)*('Allometric Coefficeints'!$C$8:$C$175="foliage"),0))</f>
        <v>1.21E-2</v>
      </c>
      <c r="AE30" cm="1">
        <f t="array" ref="AE30">INDEX('Allometric Coefficeints'!$H$8:$H$175,MATCH(1,($C30='Allometric Coefficeints'!$A$8:$A$175)*('Allometric Coefficeints'!$C$8:$C$175="foliage"),0))</f>
        <v>2.0865</v>
      </c>
      <c r="AF30" cm="1">
        <f t="array" ref="AF30">INDEX('Allometric Coefficeints'!$I$8:$I$175,MATCH(1,($C30='Allometric Coefficeints'!$A$8:$A$175)*('Allometric Coefficeints'!$C$8:$C$175="foliage"),0))</f>
        <v>0</v>
      </c>
      <c r="AG30">
        <f t="shared" si="7"/>
        <v>0.34768526405006306</v>
      </c>
      <c r="AH30">
        <f t="shared" si="0"/>
        <v>9.7449326179515676</v>
      </c>
      <c r="AI30">
        <f t="shared" si="1"/>
        <v>3.6148656109327426</v>
      </c>
      <c r="AJ30">
        <f t="shared" si="8"/>
        <v>3.6148656109327426</v>
      </c>
      <c r="AK30" cm="1">
        <f t="array" ref="AK30">IF(INDEX('Allometric Coefficeints'!$K$8:$K$175,MATCH(1,($C30='Allometric Coefficeints'!$A$8:$A$175)*('Allometric Coefficeints'!$C$8:$C$175="wood"),0))= "Deciduous",1.576*(AJ30^0.615), 0.222*AJ30)</f>
        <v>3.4736246598653624</v>
      </c>
      <c r="AL30">
        <f t="shared" si="2"/>
        <v>7.088490270798105</v>
      </c>
      <c r="AM30">
        <f t="shared" si="3"/>
        <v>3.5442451353990525</v>
      </c>
    </row>
    <row r="31" spans="1:39">
      <c r="A31" s="5" t="s">
        <v>178</v>
      </c>
      <c r="B31" s="5">
        <v>17</v>
      </c>
      <c r="C31" s="6" t="s">
        <v>60</v>
      </c>
      <c r="D31" s="5">
        <v>5</v>
      </c>
      <c r="E31" s="5">
        <v>5</v>
      </c>
      <c r="F31" cm="1">
        <f t="array" ref="F31">INDEX('Allometric Coefficeints'!$E$8:$E$175,MATCH(1,($C31='Allometric Coefficeints'!$A$8:$A$175)*('Allometric Coefficeints'!$C$8:$C$175="wood"),0))</f>
        <v>0.19289999999999999</v>
      </c>
      <c r="G31" cm="1">
        <f t="array" ref="G31">INDEX('Allometric Coefficeints'!$F$8:$F$175,MATCH(1,($C31='Allometric Coefficeints'!$A$8:$A$175)*('Allometric Coefficeints'!$C$8:$C$175="wood"),0))</f>
        <v>1.9672000000000001</v>
      </c>
      <c r="H31">
        <f>'Large Vegation Data Sheet '!$F31*('Large Vegation Data Sheet '!D31^'Large Vegation Data Sheet '!G31)</f>
        <v>4.5745251558505862</v>
      </c>
      <c r="I31" cm="1">
        <f t="array" ref="I31">INDEX('Allometric Coefficeints'!$E$8:$E$175,MATCH(1,($C31='Allometric Coefficeints'!$A$8:$A$175)*('Allometric Coefficeints'!$C$8:$C$175="bark"),0))</f>
        <v>6.7100000000000007E-2</v>
      </c>
      <c r="J31" cm="1">
        <f t="array" ref="J31">INDEX('Allometric Coefficeints'!$F$8:$F$175,MATCH(1,($C31='Allometric Coefficeints'!$A$8:$A$175)*('Allometric Coefficeints'!$C$8:$C$175="bark"),0))</f>
        <v>1.5911</v>
      </c>
      <c r="K31">
        <f>'Large Vegation Data Sheet '!I31*('Large Vegation Data Sheet '!$D31^'Large Vegation Data Sheet '!J31)</f>
        <v>0.86866774158574012</v>
      </c>
      <c r="L31" cm="1">
        <f t="array" ref="L31">INDEX('Allometric Coefficeints'!$E$8:$E$175,MATCH(1,($C31='Allometric Coefficeints'!$A$8:$A$175)*('Allometric Coefficeints'!$C$8:$C$175="branches"),0))</f>
        <v>2.7799999999999998E-2</v>
      </c>
      <c r="M31" cm="1">
        <f t="array" ref="M31">INDEX('Allometric Coefficeints'!$F$8:$F$175,MATCH(1,($C31='Allometric Coefficeints'!$A$8:$A$175)*('Allometric Coefficeints'!$C$8:$C$175="branches"),0))</f>
        <v>2.1335999999999999</v>
      </c>
      <c r="N31">
        <f>'Large Vegation Data Sheet '!L31*('Large Vegation Data Sheet '!$D31^'Large Vegation Data Sheet '!M31)</f>
        <v>0.86172203258941171</v>
      </c>
      <c r="O31" cm="1">
        <f t="array" ref="O31">INDEX('Allometric Coefficeints'!$E$8:$E$175,MATCH(1,($C31='Allometric Coefficeints'!$A$8:$A$175)*('Allometric Coefficeints'!$C$8:$C$175="foliage"),0))</f>
        <v>2.93E-2</v>
      </c>
      <c r="P31" cm="1">
        <f t="array" ref="P31">INDEX('Allometric Coefficeints'!$F$8:$F$175,MATCH(1,($C31='Allometric Coefficeints'!$A$8:$A$175)*('Allometric Coefficeints'!$C$8:$C$175="foliage"),0))</f>
        <v>1.9501999999999999</v>
      </c>
      <c r="Q31">
        <f>'Large Vegation Data Sheet '!O31*('Large Vegation Data Sheet '!$D31^'Large Vegation Data Sheet '!P31)</f>
        <v>0.6760812984911615</v>
      </c>
      <c r="R31" cm="1">
        <f t="array" ref="R31">INDEX('Allometric Coefficeints'!$G$8:$G$175,MATCH(1,($C31='Allometric Coefficeints'!$A$8:$A$175)*('Allometric Coefficeints'!$C$8:$C$175="wood"),0))</f>
        <v>8.3000000000000001E-3</v>
      </c>
      <c r="S31" cm="1">
        <f t="array" ref="S31">INDEX('Allometric Coefficeints'!$H$8:$H$175,MATCH(1,($C31='Allometric Coefficeints'!$A$8:$A$175)*('Allometric Coefficeints'!$C$8:$C$175="wood"),0))</f>
        <v>1.6534</v>
      </c>
      <c r="T31" cm="1">
        <f t="array" ref="T31">INDEX('Allometric Coefficeints'!$I$8:$I$175,MATCH(1,($C31='Allometric Coefficeints'!$A$8:$A$175)*('Allometric Coefficeints'!$C$8:$C$175="wood"),0))</f>
        <v>1.7479</v>
      </c>
      <c r="U31">
        <f t="shared" si="4"/>
        <v>1.9791776049372616</v>
      </c>
      <c r="V31" cm="1">
        <f t="array" ref="V31">INDEX('Allometric Coefficeints'!$G$8:$G$175,MATCH(1,($C31='Allometric Coefficeints'!$A$8:$A$175)*('Allometric Coefficeints'!$C$8:$C$175="bark"),0))</f>
        <v>1.1999999999999999E-3</v>
      </c>
      <c r="W31" cm="1">
        <f t="array" ref="W31">INDEX('Allometric Coefficeints'!$H$8:$H$175,MATCH(1,($C31='Allometric Coefficeints'!$A$8:$A$175)*('Allometric Coefficeints'!$C$8:$C$175="bark"),0))</f>
        <v>1.1486000000000001</v>
      </c>
      <c r="X31" cm="1">
        <f t="array" ref="X31">INDEX('Allometric Coefficeints'!$I$8:$I$175,MATCH(1,($C31='Allometric Coefficeints'!$A$8:$A$175)*('Allometric Coefficeints'!$C$8:$C$175="bark"),0))</f>
        <v>2.2902999999999998</v>
      </c>
      <c r="Y31">
        <f t="shared" si="5"/>
        <v>0.30399692732256606</v>
      </c>
      <c r="Z31" cm="1">
        <f t="array" ref="Z31">INDEX('Allometric Coefficeints'!$G$8:$G$175,MATCH(1,($C31='Allometric Coefficeints'!$A$8:$A$175)*('Allometric Coefficeints'!$C$8:$C$175="branches"),0))</f>
        <v>8.9999999999999998E-4</v>
      </c>
      <c r="AA31" cm="1">
        <f t="array" ref="AA31">INDEX('Allometric Coefficeints'!$H$8:$H$175,MATCH(1,($C31='Allometric Coefficeints'!$A$8:$A$175)*('Allometric Coefficeints'!$C$8:$C$175="branches"),0))</f>
        <v>1.9152</v>
      </c>
      <c r="AB31" cm="1">
        <f t="array" ref="AB31">INDEX('Allometric Coefficeints'!$I$8:$I$175,MATCH(1,($C31='Allometric Coefficeints'!$A$8:$A$175)*('Allometric Coefficeints'!$C$8:$C$175="branches"),0))</f>
        <v>1.7768999999999999</v>
      </c>
      <c r="AC31">
        <f t="shared" si="6"/>
        <v>0.34269649486846387</v>
      </c>
      <c r="AD31" cm="1">
        <f t="array" ref="AD31">INDEX('Allometric Coefficeints'!$G$8:$G$175,MATCH(1,($C31='Allometric Coefficeints'!$A$8:$A$175)*('Allometric Coefficeints'!$C$8:$C$175="foliage"),0))</f>
        <v>2.47E-2</v>
      </c>
      <c r="AE31" cm="1">
        <f t="array" ref="AE31">INDEX('Allometric Coefficeints'!$H$8:$H$175,MATCH(1,($C31='Allometric Coefficeints'!$A$8:$A$175)*('Allometric Coefficeints'!$C$8:$C$175="foliage"),0))</f>
        <v>2.0055999999999998</v>
      </c>
      <c r="AF31" cm="1">
        <f t="array" ref="AF31">INDEX('Allometric Coefficeints'!$I$8:$I$175,MATCH(1,($C31='Allometric Coefficeints'!$A$8:$A$175)*('Allometric Coefficeints'!$C$8:$C$175="foliage"),0))</f>
        <v>0</v>
      </c>
      <c r="AG31">
        <f t="shared" si="7"/>
        <v>0.62309059204711881</v>
      </c>
      <c r="AH31">
        <f t="shared" si="0"/>
        <v>6.9809962285168989</v>
      </c>
      <c r="AI31">
        <f t="shared" si="1"/>
        <v>3.2489616191754105</v>
      </c>
      <c r="AJ31">
        <f t="shared" si="8"/>
        <v>3.2489616191754105</v>
      </c>
      <c r="AK31" cm="1">
        <f t="array" ref="AK31">IF(INDEX('Allometric Coefficeints'!$K$8:$K$175,MATCH(1,($C31='Allometric Coefficeints'!$A$8:$A$175)*('Allometric Coefficeints'!$C$8:$C$175="wood"),0))= "Deciduous",1.576*(AJ31^0.615), 0.222*AJ31)</f>
        <v>3.2529630516458732</v>
      </c>
      <c r="AL31">
        <f t="shared" si="2"/>
        <v>6.5019246708212837</v>
      </c>
      <c r="AM31">
        <f t="shared" si="3"/>
        <v>3.2509623354106418</v>
      </c>
    </row>
    <row r="32" spans="1:39">
      <c r="A32" s="5" t="s">
        <v>178</v>
      </c>
      <c r="B32" s="5">
        <v>18</v>
      </c>
      <c r="C32" s="6" t="s">
        <v>62</v>
      </c>
      <c r="D32" s="5">
        <v>5</v>
      </c>
      <c r="E32" s="5">
        <v>5</v>
      </c>
      <c r="F32" cm="1">
        <f t="array" ref="F32">INDEX('Allometric Coefficeints'!$E$8:$E$175,MATCH(1,($C32='Allometric Coefficeints'!$A$8:$A$175)*('Allometric Coefficeints'!$C$8:$C$175="wood"),0))</f>
        <v>8.0399999999999999E-2</v>
      </c>
      <c r="G32" cm="1">
        <f t="array" ref="G32">INDEX('Allometric Coefficeints'!$F$8:$F$175,MATCH(1,($C32='Allometric Coefficeints'!$A$8:$A$175)*('Allometric Coefficeints'!$C$8:$C$175="wood"),0))</f>
        <v>2.4041000000000001</v>
      </c>
      <c r="H32">
        <f>'Large Vegation Data Sheet '!$F32*('Large Vegation Data Sheet '!D32^'Large Vegation Data Sheet '!G32)</f>
        <v>3.8516767866543811</v>
      </c>
      <c r="I32" cm="1">
        <f t="array" ref="I32">INDEX('Allometric Coefficeints'!$E$8:$E$175,MATCH(1,($C32='Allometric Coefficeints'!$A$8:$A$175)*('Allometric Coefficeints'!$C$8:$C$175="bark"),0))</f>
        <v>1.84E-2</v>
      </c>
      <c r="J32" cm="1">
        <f t="array" ref="J32">INDEX('Allometric Coefficeints'!$F$8:$F$175,MATCH(1,($C32='Allometric Coefficeints'!$A$8:$A$175)*('Allometric Coefficeints'!$C$8:$C$175="bark"),0))</f>
        <v>2.0703</v>
      </c>
      <c r="K32">
        <f>'Large Vegation Data Sheet '!I32*('Large Vegation Data Sheet '!$D32^'Large Vegation Data Sheet '!J32)</f>
        <v>0.5151045937624944</v>
      </c>
      <c r="L32" cm="1">
        <f t="array" ref="L32">INDEX('Allometric Coefficeints'!$E$8:$E$175,MATCH(1,($C32='Allometric Coefficeints'!$A$8:$A$175)*('Allometric Coefficeints'!$C$8:$C$175="branches"),0))</f>
        <v>7.9000000000000008E-3</v>
      </c>
      <c r="M32" cm="1">
        <f t="array" ref="M32">INDEX('Allometric Coefficeints'!$F$8:$F$175,MATCH(1,($C32='Allometric Coefficeints'!$A$8:$A$175)*('Allometric Coefficeints'!$C$8:$C$175="branches"),0))</f>
        <v>2.4155000000000002</v>
      </c>
      <c r="N32">
        <f>'Large Vegation Data Sheet '!L32*('Large Vegation Data Sheet '!$D32^'Large Vegation Data Sheet '!M32)</f>
        <v>0.38546871561380491</v>
      </c>
      <c r="O32" cm="1">
        <f t="array" ref="O32">INDEX('Allometric Coefficeints'!$E$8:$E$175,MATCH(1,($C32='Allometric Coefficeints'!$A$8:$A$175)*('Allometric Coefficeints'!$C$8:$C$175="foliage"),0))</f>
        <v>3.8899999999999997E-2</v>
      </c>
      <c r="P32" cm="1">
        <f t="array" ref="P32">INDEX('Allometric Coefficeints'!$F$8:$F$175,MATCH(1,($C32='Allometric Coefficeints'!$A$8:$A$175)*('Allometric Coefficeints'!$C$8:$C$175="foliage"),0))</f>
        <v>1.7290000000000001</v>
      </c>
      <c r="Q32">
        <f>'Large Vegation Data Sheet '!O32*('Large Vegation Data Sheet '!$D32^'Large Vegation Data Sheet '!P32)</f>
        <v>0.62873659507281388</v>
      </c>
      <c r="R32" cm="1">
        <f t="array" ref="R32">INDEX('Allometric Coefficeints'!$G$8:$G$175,MATCH(1,($C32='Allometric Coefficeints'!$A$8:$A$175)*('Allometric Coefficeints'!$C$8:$C$175="wood"),0))</f>
        <v>1.9900000000000001E-2</v>
      </c>
      <c r="S32" cm="1">
        <f t="array" ref="S32">INDEX('Allometric Coefficeints'!$H$8:$H$175,MATCH(1,($C32='Allometric Coefficeints'!$A$8:$A$175)*('Allometric Coefficeints'!$C$8:$C$175="wood"),0))</f>
        <v>1.6882999999999999</v>
      </c>
      <c r="T32" cm="1">
        <f t="array" ref="T32">INDEX('Allometric Coefficeints'!$I$8:$I$175,MATCH(1,($C32='Allometric Coefficeints'!$A$8:$A$175)*('Allometric Coefficeints'!$C$8:$C$175="wood"),0))</f>
        <v>1.2456</v>
      </c>
      <c r="U32">
        <f t="shared" si="4"/>
        <v>2.2364601909851896</v>
      </c>
      <c r="V32" cm="1">
        <f t="array" ref="V32">INDEX('Allometric Coefficeints'!$G$8:$G$175,MATCH(1,($C32='Allometric Coefficeints'!$A$8:$A$175)*('Allometric Coefficeints'!$C$8:$C$175="bark"),0))</f>
        <v>1.41E-2</v>
      </c>
      <c r="W32" cm="1">
        <f t="array" ref="W32">INDEX('Allometric Coefficeints'!$H$8:$H$175,MATCH(1,($C32='Allometric Coefficeints'!$A$8:$A$175)*('Allometric Coefficeints'!$C$8:$C$175="bark"),0))</f>
        <v>1.5993999999999999</v>
      </c>
      <c r="X32" cm="1">
        <f t="array" ref="X32">INDEX('Allometric Coefficeints'!$I$8:$I$175,MATCH(1,($C32='Allometric Coefficeints'!$A$8:$A$175)*('Allometric Coefficeints'!$C$8:$C$175="bark"),0))</f>
        <v>0.59570000000000001</v>
      </c>
      <c r="Y32">
        <f t="shared" si="5"/>
        <v>0.48253427714375585</v>
      </c>
      <c r="Z32" cm="1">
        <f t="array" ref="Z32">INDEX('Allometric Coefficeints'!$G$8:$G$175,MATCH(1,($C32='Allometric Coefficeints'!$A$8:$A$175)*('Allometric Coefficeints'!$C$8:$C$175="branches"),0))</f>
        <v>1.8499999999999999E-2</v>
      </c>
      <c r="AA32" cm="1">
        <f t="array" ref="AA32">INDEX('Allometric Coefficeints'!$H$8:$H$175,MATCH(1,($C32='Allometric Coefficeints'!$A$8:$A$175)*('Allometric Coefficeints'!$C$8:$C$175="branches"),0))</f>
        <v>3.0583999999999998</v>
      </c>
      <c r="AB32" cm="1">
        <f t="array" ref="AB32">INDEX('Allometric Coefficeints'!$I$8:$I$175,MATCH(1,($C32='Allometric Coefficeints'!$A$8:$A$175)*('Allometric Coefficeints'!$C$8:$C$175="branches"),0))</f>
        <v>-0.98160000000000003</v>
      </c>
      <c r="AC32">
        <f t="shared" si="6"/>
        <v>0.52335048793331462</v>
      </c>
      <c r="AD32" cm="1">
        <f t="array" ref="AD32">INDEX('Allometric Coefficeints'!$G$8:$G$175,MATCH(1,($C32='Allometric Coefficeints'!$A$8:$A$175)*('Allometric Coefficeints'!$C$8:$C$175="foliage"),0))</f>
        <v>3.2500000000000001E-2</v>
      </c>
      <c r="AE32" cm="1">
        <f t="array" ref="AE32">INDEX('Allometric Coefficeints'!$H$8:$H$175,MATCH(1,($C32='Allometric Coefficeints'!$A$8:$A$175)*('Allometric Coefficeints'!$C$8:$C$175="foliage"),0))</f>
        <v>1.7879</v>
      </c>
      <c r="AF32" cm="1">
        <f t="array" ref="AF32">INDEX('Allometric Coefficeints'!$I$8:$I$175,MATCH(1,($C32='Allometric Coefficeints'!$A$8:$A$175)*('Allometric Coefficeints'!$C$8:$C$175="foliage"),0))</f>
        <v>0</v>
      </c>
      <c r="AG32">
        <f t="shared" si="7"/>
        <v>0.57752638691314973</v>
      </c>
      <c r="AH32">
        <f t="shared" si="0"/>
        <v>5.3809866911034945</v>
      </c>
      <c r="AI32">
        <f t="shared" si="1"/>
        <v>3.8198713429754094</v>
      </c>
      <c r="AJ32">
        <f t="shared" si="8"/>
        <v>3.8198713429754094</v>
      </c>
      <c r="AK32" cm="1">
        <f t="array" ref="AK32">IF(INDEX('Allometric Coefficeints'!$K$8:$K$175,MATCH(1,($C32='Allometric Coefficeints'!$A$8:$A$175)*('Allometric Coefficeints'!$C$8:$C$175="wood"),0))= "Deciduous",1.576*(AJ32^0.615), 0.222*AJ32)</f>
        <v>0.84801143814054092</v>
      </c>
      <c r="AL32">
        <f t="shared" si="2"/>
        <v>4.6678827811159502</v>
      </c>
      <c r="AM32">
        <f t="shared" si="3"/>
        <v>2.3339413905579751</v>
      </c>
    </row>
    <row r="33" spans="1:39">
      <c r="A33" s="5" t="s">
        <v>178</v>
      </c>
      <c r="B33" s="5">
        <v>19</v>
      </c>
      <c r="C33" s="6" t="s">
        <v>64</v>
      </c>
      <c r="D33" s="5">
        <v>5</v>
      </c>
      <c r="E33" s="5">
        <v>5</v>
      </c>
      <c r="F33" cm="1">
        <f t="array" ref="F33">INDEX('Allometric Coefficeints'!$E$8:$E$175,MATCH(1,($C33='Allometric Coefficeints'!$A$8:$A$175)*('Allometric Coefficeints'!$C$8:$C$175="wood"),0))</f>
        <v>9.5899999999999999E-2</v>
      </c>
      <c r="G33" cm="1">
        <f t="array" ref="G33">INDEX('Allometric Coefficeints'!$F$8:$F$175,MATCH(1,($C33='Allometric Coefficeints'!$A$8:$A$175)*('Allometric Coefficeints'!$C$8:$C$175="wood"),0))</f>
        <v>2.343</v>
      </c>
      <c r="H33">
        <f>'Large Vegation Data Sheet '!$F33*('Large Vegation Data Sheet '!D33^'Large Vegation Data Sheet '!G33)</f>
        <v>4.1639482875536009</v>
      </c>
      <c r="I33" cm="1">
        <f t="array" ref="I33">INDEX('Allometric Coefficeints'!$E$8:$E$175,MATCH(1,($C33='Allometric Coefficeints'!$A$8:$A$175)*('Allometric Coefficeints'!$C$8:$C$175="bark"),0))</f>
        <v>3.0800000000000001E-2</v>
      </c>
      <c r="J33" cm="1">
        <f t="array" ref="J33">INDEX('Allometric Coefficeints'!$F$8:$F$175,MATCH(1,($C33='Allometric Coefficeints'!$A$8:$A$175)*('Allometric Coefficeints'!$C$8:$C$175="bark"),0))</f>
        <v>2.2240000000000002</v>
      </c>
      <c r="K33">
        <f>'Large Vegation Data Sheet '!I33*('Large Vegation Data Sheet '!$D33^'Large Vegation Data Sheet '!J33)</f>
        <v>1.104231180158556</v>
      </c>
      <c r="L33" cm="1">
        <f t="array" ref="L33">INDEX('Allometric Coefficeints'!$E$8:$E$175,MATCH(1,($C33='Allometric Coefficeints'!$A$8:$A$175)*('Allometric Coefficeints'!$C$8:$C$175="branches"),0))</f>
        <v>4.7000000000000002E-3</v>
      </c>
      <c r="M33" cm="1">
        <f t="array" ref="M33">INDEX('Allometric Coefficeints'!$F$8:$F$175,MATCH(1,($C33='Allometric Coefficeints'!$A$8:$A$175)*('Allometric Coefficeints'!$C$8:$C$175="branches"),0))</f>
        <v>2.653</v>
      </c>
      <c r="N33">
        <f>'Large Vegation Data Sheet '!L33*('Large Vegation Data Sheet '!$D33^'Large Vegation Data Sheet '!M33)</f>
        <v>0.33609749797088101</v>
      </c>
      <c r="O33" cm="1">
        <f t="array" ref="O33">INDEX('Allometric Coefficeints'!$E$8:$E$175,MATCH(1,($C33='Allometric Coefficeints'!$A$8:$A$175)*('Allometric Coefficeints'!$C$8:$C$175="foliage"),0))</f>
        <v>8.0000000000000002E-3</v>
      </c>
      <c r="P33" cm="1">
        <f t="array" ref="P33">INDEX('Allometric Coefficeints'!$F$8:$F$175,MATCH(1,($C33='Allometric Coefficeints'!$A$8:$A$175)*('Allometric Coefficeints'!$C$8:$C$175="foliage"),0))</f>
        <v>2.0148999999999999</v>
      </c>
      <c r="Q33">
        <f>'Large Vegation Data Sheet '!O33*('Large Vegation Data Sheet '!$D33^'Large Vegation Data Sheet '!P33)</f>
        <v>0.20485409447013828</v>
      </c>
      <c r="R33" cm="1">
        <f t="array" ref="R33">INDEX('Allometric Coefficeints'!$G$8:$G$175,MATCH(1,($C33='Allometric Coefficeints'!$A$8:$A$175)*('Allometric Coefficeints'!$C$8:$C$175="wood"),0))</f>
        <v>1.2800000000000001E-2</v>
      </c>
      <c r="S33" cm="1">
        <f t="array" ref="S33">INDEX('Allometric Coefficeints'!$H$8:$H$175,MATCH(1,($C33='Allometric Coefficeints'!$A$8:$A$175)*('Allometric Coefficeints'!$C$8:$C$175="wood"),0))</f>
        <v>2.0632999999999999</v>
      </c>
      <c r="T33" cm="1">
        <f t="array" ref="T33">INDEX('Allometric Coefficeints'!$I$8:$I$175,MATCH(1,($C33='Allometric Coefficeints'!$A$8:$A$175)*('Allometric Coefficeints'!$C$8:$C$175="wood"),0))</f>
        <v>0.9516</v>
      </c>
      <c r="U33">
        <f t="shared" si="4"/>
        <v>1.6388327557611064</v>
      </c>
      <c r="V33" cm="1">
        <f t="array" ref="V33">INDEX('Allometric Coefficeints'!$G$8:$G$175,MATCH(1,($C33='Allometric Coefficeints'!$A$8:$A$175)*('Allometric Coefficeints'!$C$8:$C$175="bark"),0))</f>
        <v>2.4E-2</v>
      </c>
      <c r="W33" cm="1">
        <f t="array" ref="W33">INDEX('Allometric Coefficeints'!$H$8:$H$175,MATCH(1,($C33='Allometric Coefficeints'!$A$8:$A$175)*('Allometric Coefficeints'!$C$8:$C$175="bark"),0))</f>
        <v>2.3054999999999999</v>
      </c>
      <c r="X33" cm="1">
        <f t="array" ref="X33">INDEX('Allometric Coefficeints'!$I$8:$I$175,MATCH(1,($C33='Allometric Coefficeints'!$A$8:$A$175)*('Allometric Coefficeints'!$C$8:$C$175="bark"),0))</f>
        <v>0</v>
      </c>
      <c r="Y33">
        <f t="shared" si="5"/>
        <v>0.9810397096229877</v>
      </c>
      <c r="Z33" cm="1">
        <f t="array" ref="Z33">INDEX('Allometric Coefficeints'!$G$8:$G$175,MATCH(1,($C33='Allometric Coefficeints'!$A$8:$A$175)*('Allometric Coefficeints'!$C$8:$C$175="branches"),0))</f>
        <v>1.3100000000000001E-2</v>
      </c>
      <c r="AA33" cm="1">
        <f t="array" ref="AA33">INDEX('Allometric Coefficeints'!$H$8:$H$175,MATCH(1,($C33='Allometric Coefficeints'!$A$8:$A$175)*('Allometric Coefficeints'!$C$8:$C$175="branches"),0))</f>
        <v>3.1274000000000002</v>
      </c>
      <c r="AB33" cm="1">
        <f t="array" ref="AB33">INDEX('Allometric Coefficeints'!$I$8:$I$175,MATCH(1,($C33='Allometric Coefficeints'!$A$8:$A$175)*('Allometric Coefficeints'!$C$8:$C$175="branches"),0))</f>
        <v>-0.83789999999999998</v>
      </c>
      <c r="AC33">
        <f t="shared" si="6"/>
        <v>0.52187094771890918</v>
      </c>
      <c r="AD33" cm="1">
        <f t="array" ref="AD33">INDEX('Allometric Coefficeints'!$G$8:$G$175,MATCH(1,($C33='Allometric Coefficeints'!$A$8:$A$175)*('Allometric Coefficeints'!$C$8:$C$175="foliage"),0))</f>
        <v>3.8199999999999998E-2</v>
      </c>
      <c r="AE33" cm="1">
        <f t="array" ref="AE33">INDEX('Allometric Coefficeints'!$H$8:$H$175,MATCH(1,($C33='Allometric Coefficeints'!$A$8:$A$175)*('Allometric Coefficeints'!$C$8:$C$175="foliage"),0))</f>
        <v>2.1673</v>
      </c>
      <c r="AF33" cm="1">
        <f t="array" ref="AF33">INDEX('Allometric Coefficeints'!$I$8:$I$175,MATCH(1,($C33='Allometric Coefficeints'!$A$8:$A$175)*('Allometric Coefficeints'!$C$8:$C$175="foliage"),0))</f>
        <v>-0.68420000000000003</v>
      </c>
      <c r="AG33">
        <f t="shared" si="7"/>
        <v>0.41562893687410002</v>
      </c>
      <c r="AH33">
        <f t="shared" si="0"/>
        <v>5.8091310601531765</v>
      </c>
      <c r="AI33">
        <f t="shared" si="1"/>
        <v>3.5573723499771033</v>
      </c>
      <c r="AJ33">
        <f t="shared" si="8"/>
        <v>3.5573723499771033</v>
      </c>
      <c r="AK33" cm="1">
        <f t="array" ref="AK33">IF(INDEX('Allometric Coefficeints'!$K$8:$K$175,MATCH(1,($C33='Allometric Coefficeints'!$A$8:$A$175)*('Allometric Coefficeints'!$C$8:$C$175="wood"),0))= "Deciduous",1.576*(AJ33^0.615), 0.222*AJ33)</f>
        <v>3.439543038777126</v>
      </c>
      <c r="AL33">
        <f t="shared" si="2"/>
        <v>6.9969153887542292</v>
      </c>
      <c r="AM33">
        <f t="shared" si="3"/>
        <v>3.4984576943771146</v>
      </c>
    </row>
    <row r="34" spans="1:39">
      <c r="A34" s="5" t="s">
        <v>178</v>
      </c>
      <c r="B34" s="5">
        <v>20</v>
      </c>
      <c r="C34" s="6" t="s">
        <v>66</v>
      </c>
      <c r="D34" s="5">
        <v>5</v>
      </c>
      <c r="E34" s="5">
        <v>5</v>
      </c>
      <c r="F34" cm="1">
        <f t="array" ref="F34">INDEX('Allometric Coefficeints'!$E$8:$E$175,MATCH(1,($C34='Allometric Coefficeints'!$A$8:$A$175)*('Allometric Coefficeints'!$C$8:$C$175="wood"),0))</f>
        <v>3.2300000000000002E-2</v>
      </c>
      <c r="G34" cm="1">
        <f t="array" ref="G34">INDEX('Allometric Coefficeints'!$F$8:$F$175,MATCH(1,($C34='Allometric Coefficeints'!$A$8:$A$175)*('Allometric Coefficeints'!$C$8:$C$175="wood"),0))</f>
        <v>2.6825000000000001</v>
      </c>
      <c r="H34">
        <f>'Large Vegation Data Sheet '!$F34*('Large Vegation Data Sheet '!D34^'Large Vegation Data Sheet '!G34)</f>
        <v>2.4220859975916711</v>
      </c>
      <c r="I34" cm="1">
        <f t="array" ref="I34">INDEX('Allometric Coefficeints'!$E$8:$E$175,MATCH(1,($C34='Allometric Coefficeints'!$A$8:$A$175)*('Allometric Coefficeints'!$C$8:$C$175="bark"),0))</f>
        <v>1.44E-2</v>
      </c>
      <c r="J34" cm="1">
        <f t="array" ref="J34">INDEX('Allometric Coefficeints'!$F$8:$F$175,MATCH(1,($C34='Allometric Coefficeints'!$A$8:$A$175)*('Allometric Coefficeints'!$C$8:$C$175="bark"),0))</f>
        <v>2.1768000000000001</v>
      </c>
      <c r="K34">
        <f>'Large Vegation Data Sheet '!I34*('Large Vegation Data Sheet '!$D34^'Large Vegation Data Sheet '!J34)</f>
        <v>0.47849829820605078</v>
      </c>
      <c r="L34" cm="1">
        <f t="array" ref="L34">INDEX('Allometric Coefficeints'!$E$8:$E$175,MATCH(1,($C34='Allometric Coefficeints'!$A$8:$A$175)*('Allometric Coefficeints'!$C$8:$C$175="branches"),0))</f>
        <v>2.0899999999999998E-2</v>
      </c>
      <c r="M34" cm="1">
        <f t="array" ref="M34">INDEX('Allometric Coefficeints'!$F$8:$F$175,MATCH(1,($C34='Allometric Coefficeints'!$A$8:$A$175)*('Allometric Coefficeints'!$C$8:$C$175="branches"),0))</f>
        <v>2.1772</v>
      </c>
      <c r="N34">
        <f>'Large Vegation Data Sheet '!L34*('Large Vegation Data Sheet '!$D34^'Large Vegation Data Sheet '!M34)</f>
        <v>0.69493435086923683</v>
      </c>
      <c r="O34" cm="1">
        <f t="array" ref="O34">INDEX('Allometric Coefficeints'!$E$8:$E$175,MATCH(1,($C34='Allometric Coefficeints'!$A$8:$A$175)*('Allometric Coefficeints'!$C$8:$C$175="foliage"),0))</f>
        <v>5.8400000000000001E-2</v>
      </c>
      <c r="P34" cm="1">
        <f t="array" ref="P34">INDEX('Allometric Coefficeints'!$F$8:$F$175,MATCH(1,($C34='Allometric Coefficeints'!$A$8:$A$175)*('Allometric Coefficeints'!$C$8:$C$175="foliage"),0))</f>
        <v>1.6432</v>
      </c>
      <c r="Q34">
        <f>'Large Vegation Data Sheet '!O34*('Large Vegation Data Sheet '!$D34^'Large Vegation Data Sheet '!P34)</f>
        <v>0.82216760027050739</v>
      </c>
      <c r="R34" cm="1">
        <f t="array" ref="R34">INDEX('Allometric Coefficeints'!$G$8:$G$175,MATCH(1,($C34='Allometric Coefficeints'!$A$8:$A$175)*('Allometric Coefficeints'!$C$8:$C$175="wood"),0))</f>
        <v>2.3900000000000001E-2</v>
      </c>
      <c r="S34" cm="1">
        <f t="array" ref="S34">INDEX('Allometric Coefficeints'!$H$8:$H$175,MATCH(1,($C34='Allometric Coefficeints'!$A$8:$A$175)*('Allometric Coefficeints'!$C$8:$C$175="wood"),0))</f>
        <v>1.6827000000000001</v>
      </c>
      <c r="T34" cm="1">
        <f t="array" ref="T34">INDEX('Allometric Coefficeints'!$I$8:$I$175,MATCH(1,($C34='Allometric Coefficeints'!$A$8:$A$175)*('Allometric Coefficeints'!$C$8:$C$175="wood"),0))</f>
        <v>1.1878</v>
      </c>
      <c r="U34">
        <f t="shared" si="4"/>
        <v>2.4254442599685593</v>
      </c>
      <c r="V34" cm="1">
        <f t="array" ref="V34">INDEX('Allometric Coefficeints'!$G$8:$G$175,MATCH(1,($C34='Allometric Coefficeints'!$A$8:$A$175)*('Allometric Coefficeints'!$C$8:$C$175="bark"),0))</f>
        <v>1.17E-2</v>
      </c>
      <c r="W34" cm="1">
        <f t="array" ref="W34">INDEX('Allometric Coefficeints'!$H$8:$H$175,MATCH(1,($C34='Allometric Coefficeints'!$A$8:$A$175)*('Allometric Coefficeints'!$C$8:$C$175="bark"),0))</f>
        <v>1.6397999999999999</v>
      </c>
      <c r="X34" cm="1">
        <f t="array" ref="X34">INDEX('Allometric Coefficeints'!$I$8:$I$175,MATCH(1,($C34='Allometric Coefficeints'!$A$8:$A$175)*('Allometric Coefficeints'!$C$8:$C$175="bark"),0))</f>
        <v>0.65239999999999998</v>
      </c>
      <c r="Y34">
        <f t="shared" si="5"/>
        <v>0.4681283098491007</v>
      </c>
      <c r="Z34" cm="1">
        <f t="array" ref="Z34">INDEX('Allometric Coefficeints'!$G$8:$G$175,MATCH(1,($C34='Allometric Coefficeints'!$A$8:$A$175)*('Allometric Coefficeints'!$C$8:$C$175="branches"),0))</f>
        <v>2.8500000000000001E-2</v>
      </c>
      <c r="AA34" cm="1">
        <f t="array" ref="AA34">INDEX('Allometric Coefficeints'!$H$8:$H$175,MATCH(1,($C34='Allometric Coefficeints'!$A$8:$A$175)*('Allometric Coefficeints'!$C$8:$C$175="branches"),0))</f>
        <v>3.3763999999999998</v>
      </c>
      <c r="AB34" cm="1">
        <f t="array" ref="AB34">INDEX('Allometric Coefficeints'!$I$8:$I$175,MATCH(1,($C34='Allometric Coefficeints'!$A$8:$A$175)*('Allometric Coefficeints'!$C$8:$C$175="branches"),0))</f>
        <v>-1.4395</v>
      </c>
      <c r="AC34">
        <f t="shared" si="6"/>
        <v>0.64369459346387281</v>
      </c>
      <c r="AD34" cm="1">
        <f t="array" ref="AD34">INDEX('Allometric Coefficeints'!$G$8:$G$175,MATCH(1,($C34='Allometric Coefficeints'!$A$8:$A$175)*('Allometric Coefficeints'!$C$8:$C$175="foliage"),0))</f>
        <v>7.6899999999999996E-2</v>
      </c>
      <c r="AE34" cm="1">
        <f t="array" ref="AE34">INDEX('Allometric Coefficeints'!$H$8:$H$175,MATCH(1,($C34='Allometric Coefficeints'!$A$8:$A$175)*('Allometric Coefficeints'!$C$8:$C$175="foliage"),0))</f>
        <v>2.6833999999999998</v>
      </c>
      <c r="AF34" cm="1">
        <f t="array" ref="AF34">INDEX('Allometric Coefficeints'!$I$8:$I$175,MATCH(1,($C34='Allometric Coefficeints'!$A$8:$A$175)*('Allometric Coefficeints'!$C$8:$C$175="foliage"),0))</f>
        <v>-1.2484</v>
      </c>
      <c r="AG34">
        <f t="shared" si="7"/>
        <v>0.77436960144114575</v>
      </c>
      <c r="AH34">
        <f t="shared" si="0"/>
        <v>4.4176862469374658</v>
      </c>
      <c r="AI34">
        <f t="shared" si="1"/>
        <v>4.3116367647226781</v>
      </c>
      <c r="AJ34">
        <f t="shared" si="8"/>
        <v>4.3116367647226781</v>
      </c>
      <c r="AK34" cm="1">
        <f t="array" ref="AK34">IF(INDEX('Allometric Coefficeints'!$K$8:$K$175,MATCH(1,($C34='Allometric Coefficeints'!$A$8:$A$175)*('Allometric Coefficeints'!$C$8:$C$175="wood"),0))= "Deciduous",1.576*(AJ34^0.615), 0.222*AJ34)</f>
        <v>0.95718336176843455</v>
      </c>
      <c r="AL34">
        <f t="shared" si="2"/>
        <v>5.2688201264911125</v>
      </c>
      <c r="AM34">
        <f t="shared" si="3"/>
        <v>2.6344100632455563</v>
      </c>
    </row>
    <row r="35" spans="1:39">
      <c r="A35" s="5" t="s">
        <v>178</v>
      </c>
      <c r="B35" s="5">
        <v>21</v>
      </c>
      <c r="C35" s="6" t="s">
        <v>68</v>
      </c>
      <c r="D35" s="5">
        <v>5</v>
      </c>
      <c r="E35" s="5">
        <v>5</v>
      </c>
      <c r="F35" cm="1">
        <f t="array" ref="F35">INDEX('Allometric Coefficeints'!$E$8:$E$175,MATCH(1,($C35='Allometric Coefficeints'!$A$8:$A$175)*('Allometric Coefficeints'!$C$8:$C$175="wood"),0))</f>
        <v>4.24E-2</v>
      </c>
      <c r="G35" cm="1">
        <f t="array" ref="G35">INDEX('Allometric Coefficeints'!$F$8:$F$175,MATCH(1,($C35='Allometric Coefficeints'!$A$8:$A$175)*('Allometric Coefficeints'!$C$8:$C$175="wood"),0))</f>
        <v>2.4289000000000001</v>
      </c>
      <c r="H35">
        <f>'Large Vegation Data Sheet '!$F35*('Large Vegation Data Sheet '!D35^'Large Vegation Data Sheet '!G35)</f>
        <v>2.1139470266119109</v>
      </c>
      <c r="I35" cm="1">
        <f t="array" ref="I35">INDEX('Allometric Coefficeints'!$E$8:$E$175,MATCH(1,($C35='Allometric Coefficeints'!$A$8:$A$175)*('Allometric Coefficeints'!$C$8:$C$175="bark"),0))</f>
        <v>5.7000000000000002E-3</v>
      </c>
      <c r="J35" cm="1">
        <f t="array" ref="J35">INDEX('Allometric Coefficeints'!$F$8:$F$175,MATCH(1,($C35='Allometric Coefficeints'!$A$8:$A$175)*('Allometric Coefficeints'!$C$8:$C$175="bark"),0))</f>
        <v>2.4786000000000001</v>
      </c>
      <c r="K35">
        <f>'Large Vegation Data Sheet '!I35*('Large Vegation Data Sheet '!$D35^'Large Vegation Data Sheet '!J35)</f>
        <v>0.30785194969486113</v>
      </c>
      <c r="L35" cm="1">
        <f t="array" ref="L35">INDEX('Allometric Coefficeints'!$E$8:$E$175,MATCH(1,($C35='Allometric Coefficeints'!$A$8:$A$175)*('Allometric Coefficeints'!$C$8:$C$175="branches"),0))</f>
        <v>3.2199999999999999E-2</v>
      </c>
      <c r="M35" cm="1">
        <f t="array" ref="M35">INDEX('Allometric Coefficeints'!$F$8:$F$175,MATCH(1,($C35='Allometric Coefficeints'!$A$8:$A$175)*('Allometric Coefficeints'!$C$8:$C$175="branches"),0))</f>
        <v>2.1313</v>
      </c>
      <c r="N35">
        <f>'Large Vegation Data Sheet '!L35*('Large Vegation Data Sheet '!$D35^'Large Vegation Data Sheet '!M35)</f>
        <v>0.99442181252719053</v>
      </c>
      <c r="O35" cm="1">
        <f t="array" ref="O35">INDEX('Allometric Coefficeints'!$E$8:$E$175,MATCH(1,($C35='Allometric Coefficeints'!$A$8:$A$175)*('Allometric Coefficeints'!$C$8:$C$175="foliage"),0))</f>
        <v>6.4500000000000002E-2</v>
      </c>
      <c r="P35" cm="1">
        <f t="array" ref="P35">INDEX('Allometric Coefficeints'!$F$8:$F$175,MATCH(1,($C35='Allometric Coefficeints'!$A$8:$A$175)*('Allometric Coefficeints'!$C$8:$C$175="foliage"),0))</f>
        <v>1.94</v>
      </c>
      <c r="Q35">
        <f>'Large Vegation Data Sheet '!O35*('Large Vegation Data Sheet '!$D35^'Large Vegation Data Sheet '!P35)</f>
        <v>1.4640689258679238</v>
      </c>
      <c r="R35" cm="1">
        <f t="array" ref="R35">INDEX('Allometric Coefficeints'!$G$8:$G$175,MATCH(1,($C35='Allometric Coefficeints'!$A$8:$A$175)*('Allometric Coefficeints'!$C$8:$C$175="wood"),0))</f>
        <v>3.15E-2</v>
      </c>
      <c r="S35" cm="1">
        <f t="array" ref="S35">INDEX('Allometric Coefficeints'!$H$8:$H$175,MATCH(1,($C35='Allometric Coefficeints'!$A$8:$A$175)*('Allometric Coefficeints'!$C$8:$C$175="wood"),0))</f>
        <v>1.8297000000000001</v>
      </c>
      <c r="T35" cm="1">
        <f t="array" ref="T35">INDEX('Allometric Coefficeints'!$I$8:$I$175,MATCH(1,($C35='Allometric Coefficeints'!$A$8:$A$175)*('Allometric Coefficeints'!$C$8:$C$175="wood"),0))</f>
        <v>0.80559999999999998</v>
      </c>
      <c r="U35">
        <f t="shared" si="4"/>
        <v>2.1893046839157715</v>
      </c>
      <c r="V35" cm="1">
        <f t="array" ref="V35">INDEX('Allometric Coefficeints'!$G$8:$G$175,MATCH(1,($C35='Allometric Coefficeints'!$A$8:$A$175)*('Allometric Coefficeints'!$C$8:$C$175="bark"),0))</f>
        <v>6.7000000000000002E-3</v>
      </c>
      <c r="W35" cm="1">
        <f t="array" ref="W35">INDEX('Allometric Coefficeints'!$H$8:$H$175,MATCH(1,($C35='Allometric Coefficeints'!$A$8:$A$175)*('Allometric Coefficeints'!$C$8:$C$175="bark"),0))</f>
        <v>2.6970000000000001</v>
      </c>
      <c r="X35" cm="1">
        <f t="array" ref="X35">INDEX('Allometric Coefficeints'!$I$8:$I$175,MATCH(1,($C35='Allometric Coefficeints'!$A$8:$A$175)*('Allometric Coefficeints'!$C$8:$C$175="bark"),0))</f>
        <v>-0.3105</v>
      </c>
      <c r="Y35">
        <f t="shared" si="5"/>
        <v>0.3120087101043405</v>
      </c>
      <c r="Z35" cm="1">
        <f t="array" ref="Z35">INDEX('Allometric Coefficeints'!$G$8:$G$175,MATCH(1,($C35='Allometric Coefficeints'!$A$8:$A$175)*('Allometric Coefficeints'!$C$8:$C$175="branches"),0))</f>
        <v>4.2000000000000003E-2</v>
      </c>
      <c r="AA35" cm="1">
        <f t="array" ref="AA35">INDEX('Allometric Coefficeints'!$H$8:$H$175,MATCH(1,($C35='Allometric Coefficeints'!$A$8:$A$175)*('Allometric Coefficeints'!$C$8:$C$175="branches"),0))</f>
        <v>2.0312999999999999</v>
      </c>
      <c r="AB35" cm="1">
        <f t="array" ref="AB35">INDEX('Allometric Coefficeints'!$I$8:$I$175,MATCH(1,($C35='Allometric Coefficeints'!$A$8:$A$175)*('Allometric Coefficeints'!$C$8:$C$175="branches"),0))</f>
        <v>0</v>
      </c>
      <c r="AC35">
        <f t="shared" si="6"/>
        <v>1.104249115865056</v>
      </c>
      <c r="AD35" cm="1">
        <f t="array" ref="AD35">INDEX('Allometric Coefficeints'!$G$8:$G$175,MATCH(1,($C35='Allometric Coefficeints'!$A$8:$A$175)*('Allometric Coefficeints'!$C$8:$C$175="foliage"),0))</f>
        <v>4.53E-2</v>
      </c>
      <c r="AE35" cm="1">
        <f t="array" ref="AE35">INDEX('Allometric Coefficeints'!$H$8:$H$175,MATCH(1,($C35='Allometric Coefficeints'!$A$8:$A$175)*('Allometric Coefficeints'!$C$8:$C$175="foliage"),0))</f>
        <v>2.4866999999999999</v>
      </c>
      <c r="AF35" cm="1">
        <f t="array" ref="AF35">INDEX('Allometric Coefficeints'!$I$8:$I$175,MATCH(1,($C35='Allometric Coefficeints'!$A$8:$A$175)*('Allometric Coefficeints'!$C$8:$C$175="foliage"),0))</f>
        <v>-0.49819999999999998</v>
      </c>
      <c r="AG35">
        <f t="shared" si="7"/>
        <v>1.1117318696992522</v>
      </c>
      <c r="AH35">
        <f t="shared" si="0"/>
        <v>4.8802897147018864</v>
      </c>
      <c r="AI35">
        <f t="shared" si="1"/>
        <v>4.7172943795844207</v>
      </c>
      <c r="AJ35">
        <f t="shared" si="8"/>
        <v>4.7172943795844207</v>
      </c>
      <c r="AK35" cm="1">
        <f t="array" ref="AK35">IF(INDEX('Allometric Coefficeints'!$K$8:$K$175,MATCH(1,($C35='Allometric Coefficeints'!$A$8:$A$175)*('Allometric Coefficeints'!$C$8:$C$175="wood"),0))= "Deciduous",1.576*(AJ35^0.615), 0.222*AJ35)</f>
        <v>1.0472393522677415</v>
      </c>
      <c r="AL35">
        <f t="shared" si="2"/>
        <v>5.7645337318521621</v>
      </c>
      <c r="AM35">
        <f t="shared" si="3"/>
        <v>2.8822668659260811</v>
      </c>
    </row>
    <row r="36" spans="1:39">
      <c r="A36" s="5" t="s">
        <v>178</v>
      </c>
      <c r="B36" s="5">
        <v>22</v>
      </c>
      <c r="C36" s="6" t="s">
        <v>70</v>
      </c>
      <c r="D36" s="5">
        <v>5</v>
      </c>
      <c r="E36" s="5">
        <v>5</v>
      </c>
      <c r="F36" cm="1">
        <f t="array" ref="F36">INDEX('Allometric Coefficeints'!$E$8:$E$175,MATCH(1,($C36='Allometric Coefficeints'!$A$8:$A$175)*('Allometric Coefficeints'!$C$8:$C$175="wood"),0))</f>
        <v>4.5999999999999999E-2</v>
      </c>
      <c r="G36" cm="1">
        <f t="array" ref="G36">INDEX('Allometric Coefficeints'!$F$8:$F$175,MATCH(1,($C36='Allometric Coefficeints'!$A$8:$A$175)*('Allometric Coefficeints'!$C$8:$C$175="wood"),0))</f>
        <v>2.4312</v>
      </c>
      <c r="H36">
        <f>'Large Vegation Data Sheet '!$F36*('Large Vegation Data Sheet '!D36^'Large Vegation Data Sheet '!G36)</f>
        <v>2.3019384451520479</v>
      </c>
      <c r="I36" cm="1">
        <f t="array" ref="I36">INDEX('Allometric Coefficeints'!$E$8:$E$175,MATCH(1,($C36='Allometric Coefficeints'!$A$8:$A$175)*('Allometric Coefficeints'!$C$8:$C$175="bark"),0))</f>
        <v>7.4000000000000003E-3</v>
      </c>
      <c r="J36" cm="1">
        <f t="array" ref="J36">INDEX('Allometric Coefficeints'!$F$8:$F$175,MATCH(1,($C36='Allometric Coefficeints'!$A$8:$A$175)*('Allometric Coefficeints'!$C$8:$C$175="bark"),0))</f>
        <v>2.4441999999999999</v>
      </c>
      <c r="K36">
        <f>'Large Vegation Data Sheet '!I36*('Large Vegation Data Sheet '!$D36^'Large Vegation Data Sheet '!J36)</f>
        <v>0.37814137959403593</v>
      </c>
      <c r="L36" cm="1">
        <f t="array" ref="L36">INDEX('Allometric Coefficeints'!$E$8:$E$175,MATCH(1,($C36='Allometric Coefficeints'!$A$8:$A$175)*('Allometric Coefficeints'!$C$8:$C$175="branches"),0))</f>
        <v>8.6E-3</v>
      </c>
      <c r="M36" cm="1">
        <f t="array" ref="M36">INDEX('Allometric Coefficeints'!$F$8:$F$175,MATCH(1,($C36='Allometric Coefficeints'!$A$8:$A$175)*('Allometric Coefficeints'!$C$8:$C$175="branches"),0))</f>
        <v>2.7326000000000001</v>
      </c>
      <c r="N36">
        <f>'Large Vegation Data Sheet '!L36*('Large Vegation Data Sheet '!$D36^'Large Vegation Data Sheet '!M36)</f>
        <v>0.69904299020155602</v>
      </c>
      <c r="O36" cm="1">
        <f t="array" ref="O36">INDEX('Allometric Coefficeints'!$E$8:$E$175,MATCH(1,($C36='Allometric Coefficeints'!$A$8:$A$175)*('Allometric Coefficeints'!$C$8:$C$175="foliage"),0))</f>
        <v>1.14E-2</v>
      </c>
      <c r="P36" cm="1">
        <f t="array" ref="P36">INDEX('Allometric Coefficeints'!$F$8:$F$175,MATCH(1,($C36='Allometric Coefficeints'!$A$8:$A$175)*('Allometric Coefficeints'!$C$8:$C$175="foliage"),0))</f>
        <v>2.0859999999999999</v>
      </c>
      <c r="Q36">
        <f>'Large Vegation Data Sheet '!O36*('Large Vegation Data Sheet '!$D36^'Large Vegation Data Sheet '!P36)</f>
        <v>0.32730774375786176</v>
      </c>
      <c r="R36" cm="1">
        <f t="array" ref="R36">INDEX('Allometric Coefficeints'!$G$8:$G$175,MATCH(1,($C36='Allometric Coefficeints'!$A$8:$A$175)*('Allometric Coefficeints'!$C$8:$C$175="wood"),0))</f>
        <v>5.1000000000000004E-3</v>
      </c>
      <c r="S36" cm="1">
        <f t="array" ref="S36">INDEX('Allometric Coefficeints'!$H$8:$H$175,MATCH(1,($C36='Allometric Coefficeints'!$A$8:$A$175)*('Allometric Coefficeints'!$C$8:$C$175="wood"),0))</f>
        <v>1.0697000000000001</v>
      </c>
      <c r="T36" cm="1">
        <f t="array" ref="T36">INDEX('Allometric Coefficeints'!$I$8:$I$175,MATCH(1,($C36='Allometric Coefficeints'!$A$8:$A$175)*('Allometric Coefficeints'!$C$8:$C$175="wood"),0))</f>
        <v>2.2747999999999999</v>
      </c>
      <c r="U36">
        <f t="shared" si="4"/>
        <v>1.1098782880246942</v>
      </c>
      <c r="V36" cm="1">
        <f t="array" ref="V36">INDEX('Allometric Coefficeints'!$G$8:$G$175,MATCH(1,($C36='Allometric Coefficeints'!$A$8:$A$175)*('Allometric Coefficeints'!$C$8:$C$175="bark"),0))</f>
        <v>8.9999999999999998E-4</v>
      </c>
      <c r="W36" cm="1">
        <f t="array" ref="W36">INDEX('Allometric Coefficeints'!$H$8:$H$175,MATCH(1,($C36='Allometric Coefficeints'!$A$8:$A$175)*('Allometric Coefficeints'!$C$8:$C$175="bark"),0))</f>
        <v>1.3061</v>
      </c>
      <c r="X36" cm="1">
        <f t="array" ref="X36">INDEX('Allometric Coefficeints'!$I$8:$I$175,MATCH(1,($C36='Allometric Coefficeints'!$A$8:$A$175)*('Allometric Coefficeints'!$C$8:$C$175="bark"),0))</f>
        <v>2.0108999999999999</v>
      </c>
      <c r="Y36">
        <f t="shared" si="5"/>
        <v>0.1873811991164836</v>
      </c>
      <c r="Z36" cm="1">
        <f t="array" ref="Z36">INDEX('Allometric Coefficeints'!$G$8:$G$175,MATCH(1,($C36='Allometric Coefficeints'!$A$8:$A$175)*('Allometric Coefficeints'!$C$8:$C$175="branches"),0))</f>
        <v>1.3100000000000001E-2</v>
      </c>
      <c r="AA36" cm="1">
        <f t="array" ref="AA36">INDEX('Allometric Coefficeints'!$H$8:$H$175,MATCH(1,($C36='Allometric Coefficeints'!$A$8:$A$175)*('Allometric Coefficeints'!$C$8:$C$175="branches"),0))</f>
        <v>2.5760000000000001</v>
      </c>
      <c r="AB36" cm="1">
        <f t="array" ref="AB36">INDEX('Allometric Coefficeints'!$I$8:$I$175,MATCH(1,($C36='Allometric Coefficeints'!$A$8:$A$175)*('Allometric Coefficeints'!$C$8:$C$175="branches"),0))</f>
        <v>0</v>
      </c>
      <c r="AC36">
        <f t="shared" si="6"/>
        <v>0.82759532139673342</v>
      </c>
      <c r="AD36" cm="1">
        <f t="array" ref="AD36">INDEX('Allometric Coefficeints'!$G$8:$G$175,MATCH(1,($C36='Allometric Coefficeints'!$A$8:$A$175)*('Allometric Coefficeints'!$C$8:$C$175="foliage"),0))</f>
        <v>2.24E-2</v>
      </c>
      <c r="AE36" cm="1">
        <f t="array" ref="AE36">INDEX('Allometric Coefficeints'!$H$8:$H$175,MATCH(1,($C36='Allometric Coefficeints'!$A$8:$A$175)*('Allometric Coefficeints'!$C$8:$C$175="foliage"),0))</f>
        <v>1.8368</v>
      </c>
      <c r="AF36" cm="1">
        <f t="array" ref="AF36">INDEX('Allometric Coefficeints'!$I$8:$I$175,MATCH(1,($C36='Allometric Coefficeints'!$A$8:$A$175)*('Allometric Coefficeints'!$C$8:$C$175="foliage"),0))</f>
        <v>0</v>
      </c>
      <c r="AG36">
        <f t="shared" si="7"/>
        <v>0.43064174072242162</v>
      </c>
      <c r="AH36">
        <f t="shared" si="0"/>
        <v>3.7064305587055015</v>
      </c>
      <c r="AI36">
        <f t="shared" si="1"/>
        <v>2.555496549260333</v>
      </c>
      <c r="AJ36">
        <f t="shared" si="8"/>
        <v>2.555496549260333</v>
      </c>
      <c r="AK36" cm="1">
        <f t="array" ref="AK36">IF(INDEX('Allometric Coefficeints'!$K$8:$K$175,MATCH(1,($C36='Allometric Coefficeints'!$A$8:$A$175)*('Allometric Coefficeints'!$C$8:$C$175="wood"),0))= "Deciduous",1.576*(AJ36^0.615), 0.222*AJ36)</f>
        <v>2.8064255266182001</v>
      </c>
      <c r="AL36">
        <f t="shared" si="2"/>
        <v>5.3619220758785335</v>
      </c>
      <c r="AM36">
        <f t="shared" si="3"/>
        <v>2.6809610379392668</v>
      </c>
    </row>
    <row r="37" spans="1:39">
      <c r="A37" s="5" t="s">
        <v>178</v>
      </c>
      <c r="B37" s="5">
        <v>23</v>
      </c>
      <c r="C37" s="6" t="s">
        <v>72</v>
      </c>
      <c r="D37" s="5">
        <v>5</v>
      </c>
      <c r="E37" s="5">
        <v>5</v>
      </c>
      <c r="F37" cm="1">
        <f t="array" ref="F37">INDEX('Allometric Coefficeints'!$E$8:$E$175,MATCH(1,($C37='Allometric Coefficeints'!$A$8:$A$175)*('Allometric Coefficeints'!$C$8:$C$175="wood"),0))</f>
        <v>0.15709999999999999</v>
      </c>
      <c r="G37" cm="1">
        <f t="array" ref="G37">INDEX('Allometric Coefficeints'!$F$8:$F$175,MATCH(1,($C37='Allometric Coefficeints'!$A$8:$A$175)*('Allometric Coefficeints'!$C$8:$C$175="wood"),0))</f>
        <v>2.1817000000000002</v>
      </c>
      <c r="H37">
        <f>'Large Vegation Data Sheet '!$F37*('Large Vegation Data Sheet '!D37^'Large Vegation Data Sheet '!G37)</f>
        <v>5.2616147158313611</v>
      </c>
      <c r="I37" cm="1">
        <f t="array" ref="I37">INDEX('Allometric Coefficeints'!$E$8:$E$175,MATCH(1,($C37='Allometric Coefficeints'!$A$8:$A$175)*('Allometric Coefficeints'!$C$8:$C$175="bark"),0))</f>
        <v>4.1599999999999998E-2</v>
      </c>
      <c r="J37" cm="1">
        <f t="array" ref="J37">INDEX('Allometric Coefficeints'!$F$8:$F$175,MATCH(1,($C37='Allometric Coefficeints'!$A$8:$A$175)*('Allometric Coefficeints'!$C$8:$C$175="bark"),0))</f>
        <v>2.0508999999999999</v>
      </c>
      <c r="K37">
        <f>'Large Vegation Data Sheet '!I37*('Large Vegation Data Sheet '!$D37^'Large Vegation Data Sheet '!J37)</f>
        <v>1.1287841758471808</v>
      </c>
      <c r="L37" cm="1">
        <f t="array" ref="L37">INDEX('Allometric Coefficeints'!$E$8:$E$175,MATCH(1,($C37='Allometric Coefficeints'!$A$8:$A$175)*('Allometric Coefficeints'!$C$8:$C$175="branches"),0))</f>
        <v>1.77E-2</v>
      </c>
      <c r="M37" cm="1">
        <f t="array" ref="M37">INDEX('Allometric Coefficeints'!$F$8:$F$175,MATCH(1,($C37='Allometric Coefficeints'!$A$8:$A$175)*('Allometric Coefficeints'!$C$8:$C$175="branches"),0))</f>
        <v>2.3370000000000002</v>
      </c>
      <c r="N37">
        <f>'Large Vegation Data Sheet '!L37*('Large Vegation Data Sheet '!$D37^'Large Vegation Data Sheet '!M37)</f>
        <v>0.76114284022521228</v>
      </c>
      <c r="O37" cm="1">
        <f t="array" ref="O37">INDEX('Allometric Coefficeints'!$E$8:$E$175,MATCH(1,($C37='Allometric Coefficeints'!$A$8:$A$175)*('Allometric Coefficeints'!$C$8:$C$175="foliage"),0))</f>
        <v>0.1041</v>
      </c>
      <c r="P37" cm="1">
        <f t="array" ref="P37">INDEX('Allometric Coefficeints'!$F$8:$F$175,MATCH(1,($C37='Allometric Coefficeints'!$A$8:$A$175)*('Allometric Coefficeints'!$C$8:$C$175="foliage"),0))</f>
        <v>1.2184999999999999</v>
      </c>
      <c r="Q37">
        <f>'Large Vegation Data Sheet '!O37*('Large Vegation Data Sheet '!$D37^'Large Vegation Data Sheet '!P37)</f>
        <v>0.73985340995677717</v>
      </c>
      <c r="R37" cm="1">
        <f t="array" ref="R37">INDEX('Allometric Coefficeints'!$G$8:$G$175,MATCH(1,($C37='Allometric Coefficeints'!$A$8:$A$175)*('Allometric Coefficeints'!$C$8:$C$175="wood"),0))</f>
        <v>2.24E-2</v>
      </c>
      <c r="S37" cm="1">
        <f t="array" ref="S37">INDEX('Allometric Coefficeints'!$H$8:$H$175,MATCH(1,($C37='Allometric Coefficeints'!$A$8:$A$175)*('Allometric Coefficeints'!$C$8:$C$175="wood"),0))</f>
        <v>1.7845</v>
      </c>
      <c r="T37" cm="1">
        <f t="array" ref="T37">INDEX('Allometric Coefficeints'!$I$8:$I$175,MATCH(1,($C37='Allometric Coefficeints'!$A$8:$A$175)*('Allometric Coefficeints'!$C$8:$C$175="wood"),0))</f>
        <v>1.0660000000000001</v>
      </c>
      <c r="U37">
        <f t="shared" si="4"/>
        <v>2.2012127297278363</v>
      </c>
      <c r="V37" cm="1">
        <f t="array" ref="V37">INDEX('Allometric Coefficeints'!$G$8:$G$175,MATCH(1,($C37='Allometric Coefficeints'!$A$8:$A$175)*('Allometric Coefficeints'!$C$8:$C$175="bark"),0))</f>
        <v>2.1899999999999999E-2</v>
      </c>
      <c r="W37" cm="1">
        <f t="array" ref="W37">INDEX('Allometric Coefficeints'!$H$8:$H$175,MATCH(1,($C37='Allometric Coefficeints'!$A$8:$A$175)*('Allometric Coefficeints'!$C$8:$C$175="bark"),0))</f>
        <v>1.419</v>
      </c>
      <c r="X37" cm="1">
        <f t="array" ref="X37">INDEX('Allometric Coefficeints'!$I$8:$I$175,MATCH(1,($C37='Allometric Coefficeints'!$A$8:$A$175)*('Allometric Coefficeints'!$C$8:$C$175="bark"),0))</f>
        <v>0.89629999999999999</v>
      </c>
      <c r="Y37">
        <f t="shared" si="5"/>
        <v>0.90943018720665936</v>
      </c>
      <c r="Z37" cm="1">
        <f t="array" ref="Z37">INDEX('Allometric Coefficeints'!$G$8:$G$175,MATCH(1,($C37='Allometric Coefficeints'!$A$8:$A$175)*('Allometric Coefficeints'!$C$8:$C$175="branches"),0))</f>
        <v>1.7600000000000001E-2</v>
      </c>
      <c r="AA37" cm="1">
        <f t="array" ref="AA37">INDEX('Allometric Coefficeints'!$H$8:$H$175,MATCH(1,($C37='Allometric Coefficeints'!$A$8:$A$175)*('Allometric Coefficeints'!$C$8:$C$175="branches"),0))</f>
        <v>2.3313000000000001</v>
      </c>
      <c r="AB37" cm="1">
        <f t="array" ref="AB37">INDEX('Allometric Coefficeints'!$I$8:$I$175,MATCH(1,($C37='Allometric Coefficeints'!$A$8:$A$175)*('Allometric Coefficeints'!$C$8:$C$175="branches"),0))</f>
        <v>0</v>
      </c>
      <c r="AC37">
        <f t="shared" si="6"/>
        <v>0.7499312287317107</v>
      </c>
      <c r="AD37" cm="1">
        <f t="array" ref="AD37">INDEX('Allometric Coefficeints'!$G$8:$G$175,MATCH(1,($C37='Allometric Coefficeints'!$A$8:$A$175)*('Allometric Coefficeints'!$C$8:$C$175="foliage"),0))</f>
        <v>7.6100000000000001E-2</v>
      </c>
      <c r="AE37" cm="1">
        <f t="array" ref="AE37">INDEX('Allometric Coefficeints'!$H$8:$H$175,MATCH(1,($C37='Allometric Coefficeints'!$A$8:$A$175)*('Allometric Coefficeints'!$C$8:$C$175="foliage"),0))</f>
        <v>1.3077000000000001</v>
      </c>
      <c r="AF37" cm="1">
        <f t="array" ref="AF37">INDEX('Allometric Coefficeints'!$I$8:$I$175,MATCH(1,($C37='Allometric Coefficeints'!$A$8:$A$175)*('Allometric Coefficeints'!$C$8:$C$175="foliage"),0))</f>
        <v>0</v>
      </c>
      <c r="AG37">
        <f t="shared" si="7"/>
        <v>0.62434944707373663</v>
      </c>
      <c r="AH37">
        <f t="shared" si="0"/>
        <v>7.8913951418605315</v>
      </c>
      <c r="AI37">
        <f t="shared" si="1"/>
        <v>4.4849235927399427</v>
      </c>
      <c r="AJ37">
        <f t="shared" si="8"/>
        <v>4.4849235927399427</v>
      </c>
      <c r="AK37" cm="1">
        <f t="array" ref="AK37">IF(INDEX('Allometric Coefficeints'!$K$8:$K$175,MATCH(1,($C37='Allometric Coefficeints'!$A$8:$A$175)*('Allometric Coefficeints'!$C$8:$C$175="wood"),0))= "Deciduous",1.576*(AJ37^0.615), 0.222*AJ37)</f>
        <v>3.9663000739073482</v>
      </c>
      <c r="AL37">
        <f t="shared" si="2"/>
        <v>8.4512236666472909</v>
      </c>
      <c r="AM37">
        <f t="shared" si="3"/>
        <v>4.2256118333236454</v>
      </c>
    </row>
    <row r="38" spans="1:39">
      <c r="A38" s="5" t="s">
        <v>178</v>
      </c>
      <c r="B38" s="5">
        <v>24</v>
      </c>
      <c r="C38" s="6" t="s">
        <v>74</v>
      </c>
      <c r="D38" s="5">
        <v>5</v>
      </c>
      <c r="E38" s="5">
        <v>5</v>
      </c>
      <c r="F38" cm="1">
        <f t="array" ref="F38">INDEX('Allometric Coefficeints'!$E$8:$E$175,MATCH(1,($C38='Allometric Coefficeints'!$A$8:$A$175)*('Allometric Coefficeints'!$C$8:$C$175="wood"),0))</f>
        <v>0.1014</v>
      </c>
      <c r="G38" cm="1">
        <f t="array" ref="G38">INDEX('Allometric Coefficeints'!$F$8:$F$175,MATCH(1,($C38='Allometric Coefficeints'!$A$8:$A$175)*('Allometric Coefficeints'!$C$8:$C$175="wood"),0))</f>
        <v>2.3448000000000002</v>
      </c>
      <c r="H38">
        <f>'Large Vegation Data Sheet '!$F38*('Large Vegation Data Sheet '!D38^'Large Vegation Data Sheet '!G38)</f>
        <v>4.4155298105704475</v>
      </c>
      <c r="I38" cm="1">
        <f t="array" ref="I38">INDEX('Allometric Coefficeints'!$E$8:$E$175,MATCH(1,($C38='Allometric Coefficeints'!$A$8:$A$175)*('Allometric Coefficeints'!$C$8:$C$175="bark"),0))</f>
        <v>2.9100000000000001E-2</v>
      </c>
      <c r="J38" cm="1">
        <f t="array" ref="J38">INDEX('Allometric Coefficeints'!$F$8:$F$175,MATCH(1,($C38='Allometric Coefficeints'!$A$8:$A$175)*('Allometric Coefficeints'!$C$8:$C$175="bark"),0))</f>
        <v>2.0893000000000002</v>
      </c>
      <c r="K38">
        <f>'Large Vegation Data Sheet '!I38*('Large Vegation Data Sheet '!$D38^'Large Vegation Data Sheet '!J38)</f>
        <v>0.83994532852169523</v>
      </c>
      <c r="L38" cm="1">
        <f t="array" ref="L38">INDEX('Allometric Coefficeints'!$E$8:$E$175,MATCH(1,($C38='Allometric Coefficeints'!$A$8:$A$175)*('Allometric Coefficeints'!$C$8:$C$175="branches"),0))</f>
        <v>1.7500000000000002E-2</v>
      </c>
      <c r="M38" cm="1">
        <f t="array" ref="M38">INDEX('Allometric Coefficeints'!$F$8:$F$175,MATCH(1,($C38='Allometric Coefficeints'!$A$8:$A$175)*('Allometric Coefficeints'!$C$8:$C$175="branches"),0))</f>
        <v>2.4845999999999999</v>
      </c>
      <c r="N38">
        <f>'Large Vegation Data Sheet '!L38*('Large Vegation Data Sheet '!$D38^'Large Vegation Data Sheet '!M38)</f>
        <v>0.95433075829088498</v>
      </c>
      <c r="O38" cm="1">
        <f t="array" ref="O38">INDEX('Allometric Coefficeints'!$E$8:$E$175,MATCH(1,($C38='Allometric Coefficeints'!$A$8:$A$175)*('Allometric Coefficeints'!$C$8:$C$175="foliage"),0))</f>
        <v>5.1499999999999997E-2</v>
      </c>
      <c r="P38" cm="1">
        <f t="array" ref="P38">INDEX('Allometric Coefficeints'!$F$8:$F$175,MATCH(1,($C38='Allometric Coefficeints'!$A$8:$A$175)*('Allometric Coefficeints'!$C$8:$C$175="foliage"),0))</f>
        <v>1.5198</v>
      </c>
      <c r="Q38">
        <f>'Large Vegation Data Sheet '!O38*('Large Vegation Data Sheet '!$D38^'Large Vegation Data Sheet '!P38)</f>
        <v>0.59443153588656306</v>
      </c>
      <c r="R38" cm="1">
        <f t="array" ref="R38">INDEX('Allometric Coefficeints'!$G$8:$G$175,MATCH(1,($C38='Allometric Coefficeints'!$A$8:$A$175)*('Allometric Coefficeints'!$C$8:$C$175="wood"),0))</f>
        <v>3.15E-2</v>
      </c>
      <c r="S38" cm="1">
        <f t="array" ref="S38">INDEX('Allometric Coefficeints'!$H$8:$H$175,MATCH(1,($C38='Allometric Coefficeints'!$A$8:$A$175)*('Allometric Coefficeints'!$C$8:$C$175="wood"),0))</f>
        <v>2.0341999999999998</v>
      </c>
      <c r="T38" cm="1">
        <f t="array" ref="T38">INDEX('Allometric Coefficeints'!$I$8:$I$175,MATCH(1,($C38='Allometric Coefficeints'!$A$8:$A$175)*('Allometric Coefficeints'!$C$8:$C$175="wood"),0))</f>
        <v>0.74850000000000005</v>
      </c>
      <c r="U38">
        <f t="shared" si="4"/>
        <v>2.7754562435653183</v>
      </c>
      <c r="V38" cm="1">
        <f t="array" ref="V38">INDEX('Allometric Coefficeints'!$G$8:$G$175,MATCH(1,($C38='Allometric Coefficeints'!$A$8:$A$175)*('Allometric Coefficeints'!$C$8:$C$175="bark"),0))</f>
        <v>2.8299999999999999E-2</v>
      </c>
      <c r="W38" cm="1">
        <f t="array" ref="W38">INDEX('Allometric Coefficeints'!$H$8:$H$175,MATCH(1,($C38='Allometric Coefficeints'!$A$8:$A$175)*('Allometric Coefficeints'!$C$8:$C$175="bark"),0))</f>
        <v>2.0907</v>
      </c>
      <c r="X38" cm="1">
        <f t="array" ref="X38">INDEX('Allometric Coefficeints'!$I$8:$I$175,MATCH(1,($C38='Allometric Coefficeints'!$A$8:$A$175)*('Allometric Coefficeints'!$C$8:$C$175="bark"),0))</f>
        <v>0</v>
      </c>
      <c r="Y38">
        <f t="shared" si="5"/>
        <v>0.81869666936550967</v>
      </c>
      <c r="Z38" cm="1">
        <f t="array" ref="Z38">INDEX('Allometric Coefficeints'!$G$8:$G$175,MATCH(1,($C38='Allometric Coefficeints'!$A$8:$A$175)*('Allometric Coefficeints'!$C$8:$C$175="branches"),0))</f>
        <v>2.2499999999999999E-2</v>
      </c>
      <c r="AA38" cm="1">
        <f t="array" ref="AA38">INDEX('Allometric Coefficeints'!$H$8:$H$175,MATCH(1,($C38='Allometric Coefficeints'!$A$8:$A$175)*('Allometric Coefficeints'!$C$8:$C$175="branches"),0))</f>
        <v>2.4106000000000001</v>
      </c>
      <c r="AB38" cm="1">
        <f t="array" ref="AB38">INDEX('Allometric Coefficeints'!$I$8:$I$175,MATCH(1,($C38='Allometric Coefficeints'!$A$8:$A$175)*('Allometric Coefficeints'!$C$8:$C$175="branches"),0))</f>
        <v>0</v>
      </c>
      <c r="AC38">
        <f t="shared" si="6"/>
        <v>1.0892300406857707</v>
      </c>
      <c r="AD38" cm="1">
        <f t="array" ref="AD38">INDEX('Allometric Coefficeints'!$G$8:$G$175,MATCH(1,($C38='Allometric Coefficeints'!$A$8:$A$175)*('Allometric Coefficeints'!$C$8:$C$175="foliage"),0))</f>
        <v>5.7099999999999998E-2</v>
      </c>
      <c r="AE38" cm="1">
        <f t="array" ref="AE38">INDEX('Allometric Coefficeints'!$H$8:$H$175,MATCH(1,($C38='Allometric Coefficeints'!$A$8:$A$175)*('Allometric Coefficeints'!$C$8:$C$175="foliage"),0))</f>
        <v>1.4898</v>
      </c>
      <c r="AF38" cm="1">
        <f t="array" ref="AF38">INDEX('Allometric Coefficeints'!$I$8:$I$175,MATCH(1,($C38='Allometric Coefficeints'!$A$8:$A$175)*('Allometric Coefficeints'!$C$8:$C$175="foliage"),0))</f>
        <v>0</v>
      </c>
      <c r="AG38">
        <f t="shared" si="7"/>
        <v>0.62800285874922623</v>
      </c>
      <c r="AH38">
        <f t="shared" si="0"/>
        <v>6.8042374332695905</v>
      </c>
      <c r="AI38">
        <f t="shared" si="1"/>
        <v>5.3113858123658249</v>
      </c>
      <c r="AJ38">
        <f t="shared" si="8"/>
        <v>5.3113858123658249</v>
      </c>
      <c r="AK38" cm="1">
        <f t="array" ref="AK38">IF(INDEX('Allometric Coefficeints'!$K$8:$K$175,MATCH(1,($C38='Allometric Coefficeints'!$A$8:$A$175)*('Allometric Coefficeints'!$C$8:$C$175="wood"),0))= "Deciduous",1.576*(AJ38^0.615), 0.222*AJ38)</f>
        <v>4.4010777445247395</v>
      </c>
      <c r="AL38">
        <f t="shared" si="2"/>
        <v>9.7124635568905653</v>
      </c>
      <c r="AM38">
        <f t="shared" si="3"/>
        <v>4.8562317784452826</v>
      </c>
    </row>
    <row r="39" spans="1:39">
      <c r="A39" s="5" t="s">
        <v>178</v>
      </c>
      <c r="B39" s="5">
        <v>25</v>
      </c>
      <c r="C39" s="6" t="s">
        <v>76</v>
      </c>
      <c r="D39" s="5">
        <v>30</v>
      </c>
      <c r="F39" cm="1">
        <f t="array" ref="F39">INDEX('Allometric Coefficeints'!$E$8:$E$175,MATCH(1,($C39='Allometric Coefficeints'!$A$8:$A$175)*('Allometric Coefficeints'!$C$8:$C$175="wood"),0))</f>
        <v>0.1754</v>
      </c>
      <c r="G39" cm="1">
        <f t="array" ref="G39">INDEX('Allometric Coefficeints'!$F$8:$F$175,MATCH(1,($C39='Allometric Coefficeints'!$A$8:$A$175)*('Allometric Coefficeints'!$C$8:$C$175="wood"),0))</f>
        <v>2.1616</v>
      </c>
      <c r="H39">
        <f>'Large Vegation Data Sheet '!$F39*('Large Vegation Data Sheet '!D39^'Large Vegation Data Sheet '!G39)</f>
        <v>273.51106037076977</v>
      </c>
      <c r="I39" cm="1">
        <f t="array" ref="I39">INDEX('Allometric Coefficeints'!$E$8:$E$175,MATCH(1,($C39='Allometric Coefficeints'!$A$8:$A$175)*('Allometric Coefficeints'!$C$8:$C$175="bark"),0))</f>
        <v>3.8100000000000002E-2</v>
      </c>
      <c r="J39" cm="1">
        <f t="array" ref="J39">INDEX('Allometric Coefficeints'!$F$8:$F$175,MATCH(1,($C39='Allometric Coefficeints'!$A$8:$A$175)*('Allometric Coefficeints'!$C$8:$C$175="bark"),0))</f>
        <v>2.0991</v>
      </c>
      <c r="K39">
        <f>'Large Vegation Data Sheet '!I39*('Large Vegation Data Sheet '!$D39^'Large Vegation Data Sheet '!J39)</f>
        <v>48.034160121893024</v>
      </c>
      <c r="L39" cm="1">
        <f t="array" ref="L39">INDEX('Allometric Coefficeints'!$E$8:$E$175,MATCH(1,($C39='Allometric Coefficeints'!$A$8:$A$175)*('Allometric Coefficeints'!$C$8:$C$175="branches"),0))</f>
        <v>8.5000000000000006E-3</v>
      </c>
      <c r="M39" cm="1">
        <f t="array" ref="M39">INDEX('Allometric Coefficeints'!$F$8:$F$175,MATCH(1,($C39='Allometric Coefficeints'!$A$8:$A$175)*('Allometric Coefficeints'!$C$8:$C$175="branches"),0))</f>
        <v>2.7789999999999999</v>
      </c>
      <c r="N39">
        <f>'Large Vegation Data Sheet '!L39*('Large Vegation Data Sheet '!$D39^'Large Vegation Data Sheet '!M39)</f>
        <v>108.22781549108146</v>
      </c>
      <c r="O39" cm="1">
        <f t="array" ref="O39">INDEX('Allometric Coefficeints'!$E$8:$E$175,MATCH(1,($C39='Allometric Coefficeints'!$A$8:$A$175)*('Allometric Coefficeints'!$C$8:$C$175="foliage"),0))</f>
        <v>3.73E-2</v>
      </c>
      <c r="P39" cm="1">
        <f t="array" ref="P39">INDEX('Allometric Coefficeints'!$F$8:$F$175,MATCH(1,($C39='Allometric Coefficeints'!$A$8:$A$175)*('Allometric Coefficeints'!$C$8:$C$175="foliage"),0))</f>
        <v>1.6739999999999999</v>
      </c>
      <c r="Q39">
        <f>'Large Vegation Data Sheet '!O39*('Large Vegation Data Sheet '!$D39^'Large Vegation Data Sheet '!P39)</f>
        <v>11.076685174370859</v>
      </c>
      <c r="R39" cm="1">
        <f t="array" ref="R39">INDEX('Allometric Coefficeints'!$G$8:$G$175,MATCH(1,($C39='Allometric Coefficeints'!$A$8:$A$175)*('Allometric Coefficeints'!$C$8:$C$175="wood"),0))</f>
        <v>2.8500000000000001E-2</v>
      </c>
      <c r="S39" cm="1">
        <f t="array" ref="S39">INDEX('Allometric Coefficeints'!$H$8:$H$175,MATCH(1,($C39='Allometric Coefficeints'!$A$8:$A$175)*('Allometric Coefficeints'!$C$8:$C$175="wood"),0))</f>
        <v>1.8501000000000001</v>
      </c>
      <c r="T39" cm="1">
        <f t="array" ref="T39">INDEX('Allometric Coefficeints'!$I$8:$I$175,MATCH(1,($C39='Allometric Coefficeints'!$A$8:$A$175)*('Allometric Coefficeints'!$C$8:$C$175="wood"),0))</f>
        <v>1.0204</v>
      </c>
      <c r="U39">
        <f t="shared" si="4"/>
        <v>0</v>
      </c>
      <c r="V39" cm="1">
        <f t="array" ref="V39">INDEX('Allometric Coefficeints'!$G$8:$G$175,MATCH(1,($C39='Allometric Coefficeints'!$A$8:$A$175)*('Allometric Coefficeints'!$C$8:$C$175="bark"),0))</f>
        <v>3.2599999999999997E-2</v>
      </c>
      <c r="W39" cm="1">
        <f t="array" ref="W39">INDEX('Allometric Coefficeints'!$H$8:$H$175,MATCH(1,($C39='Allometric Coefficeints'!$A$8:$A$175)*('Allometric Coefficeints'!$C$8:$C$175="bark"),0))</f>
        <v>1.81</v>
      </c>
      <c r="X39" cm="1">
        <f t="array" ref="X39">INDEX('Allometric Coefficeints'!$I$8:$I$175,MATCH(1,($C39='Allometric Coefficeints'!$A$8:$A$175)*('Allometric Coefficeints'!$C$8:$C$175="bark"),0))</f>
        <v>0.4153</v>
      </c>
      <c r="Y39">
        <f t="shared" si="5"/>
        <v>0</v>
      </c>
      <c r="Z39" cm="1">
        <f t="array" ref="Z39">INDEX('Allometric Coefficeints'!$G$8:$G$175,MATCH(1,($C39='Allometric Coefficeints'!$A$8:$A$175)*('Allometric Coefficeints'!$C$8:$C$175="branches"),0))</f>
        <v>1.2999999999999999E-3</v>
      </c>
      <c r="AA39" cm="1">
        <f t="array" ref="AA39">INDEX('Allometric Coefficeints'!$H$8:$H$175,MATCH(1,($C39='Allometric Coefficeints'!$A$8:$A$175)*('Allometric Coefficeints'!$C$8:$C$175="branches"),0))</f>
        <v>3.0636999999999999</v>
      </c>
      <c r="AB39" cm="1">
        <f t="array" ref="AB39">INDEX('Allometric Coefficeints'!$I$8:$I$175,MATCH(1,($C39='Allometric Coefficeints'!$A$8:$A$175)*('Allometric Coefficeints'!$C$8:$C$175="branches"),0))</f>
        <v>0.31530000000000002</v>
      </c>
      <c r="AC39">
        <f t="shared" si="6"/>
        <v>0</v>
      </c>
      <c r="AD39" cm="1">
        <f t="array" ref="AD39">INDEX('Allometric Coefficeints'!$G$8:$G$175,MATCH(1,($C39='Allometric Coefficeints'!$A$8:$A$175)*('Allometric Coefficeints'!$C$8:$C$175="foliage"),0))</f>
        <v>5.8200000000000002E-2</v>
      </c>
      <c r="AE39" cm="1">
        <f t="array" ref="AE39">INDEX('Allometric Coefficeints'!$H$8:$H$175,MATCH(1,($C39='Allometric Coefficeints'!$A$8:$A$175)*('Allometric Coefficeints'!$C$8:$C$175="foliage"),0))</f>
        <v>1.5438000000000001</v>
      </c>
      <c r="AF39" cm="1">
        <f t="array" ref="AF39">INDEX('Allometric Coefficeints'!$I$8:$I$175,MATCH(1,($C39='Allometric Coefficeints'!$A$8:$A$175)*('Allometric Coefficeints'!$C$8:$C$175="foliage"),0))</f>
        <v>0</v>
      </c>
      <c r="AG39" t="e">
        <f t="shared" si="7"/>
        <v>#NUM!</v>
      </c>
      <c r="AH39">
        <f t="shared" si="0"/>
        <v>440.84972115811513</v>
      </c>
      <c r="AI39" t="e">
        <f t="shared" si="1"/>
        <v>#NUM!</v>
      </c>
      <c r="AJ39">
        <f t="shared" si="8"/>
        <v>440.84972115811513</v>
      </c>
      <c r="AK39" cm="1">
        <f t="array" ref="AK39">IF(INDEX('Allometric Coefficeints'!$K$8:$K$175,MATCH(1,($C39='Allometric Coefficeints'!$A$8:$A$175)*('Allometric Coefficeints'!$C$8:$C$175="wood"),0))= "Deciduous",1.576*(AJ39^0.615), 0.222*AJ39)</f>
        <v>66.649195869949665</v>
      </c>
      <c r="AL39">
        <f t="shared" si="2"/>
        <v>507.4989170280648</v>
      </c>
      <c r="AM39">
        <f t="shared" si="3"/>
        <v>253.7494585140324</v>
      </c>
    </row>
    <row r="40" spans="1:39">
      <c r="A40" s="5" t="s">
        <v>178</v>
      </c>
      <c r="B40" s="5">
        <v>26</v>
      </c>
      <c r="C40" s="6" t="s">
        <v>78</v>
      </c>
      <c r="D40" s="5">
        <v>5</v>
      </c>
      <c r="E40" s="5">
        <v>5</v>
      </c>
      <c r="F40" cm="1">
        <f t="array" ref="F40">INDEX('Allometric Coefficeints'!$E$8:$E$175,MATCH(1,($C40='Allometric Coefficeints'!$A$8:$A$175)*('Allometric Coefficeints'!$C$8:$C$175="wood"),0))</f>
        <v>5.6399999999999999E-2</v>
      </c>
      <c r="G40" cm="1">
        <f t="array" ref="G40">INDEX('Allometric Coefficeints'!$F$8:$F$175,MATCH(1,($C40='Allometric Coefficeints'!$A$8:$A$175)*('Allometric Coefficeints'!$C$8:$C$175="wood"),0))</f>
        <v>2.4464999999999999</v>
      </c>
      <c r="H40">
        <f>'Large Vegation Data Sheet '!$F40*('Large Vegation Data Sheet '!D40^'Large Vegation Data Sheet '!G40)</f>
        <v>2.8927387921127288</v>
      </c>
      <c r="I40" cm="1">
        <f t="array" ref="I40">INDEX('Allometric Coefficeints'!$E$8:$E$175,MATCH(1,($C40='Allometric Coefficeints'!$A$8:$A$175)*('Allometric Coefficeints'!$C$8:$C$175="bark"),0))</f>
        <v>1.8800000000000001E-2</v>
      </c>
      <c r="J40" cm="1">
        <f t="array" ref="J40">INDEX('Allometric Coefficeints'!$F$8:$F$175,MATCH(1,($C40='Allometric Coefficeints'!$A$8:$A$175)*('Allometric Coefficeints'!$C$8:$C$175="bark"),0))</f>
        <v>2.0527000000000002</v>
      </c>
      <c r="K40">
        <f>'Large Vegation Data Sheet '!I40*('Large Vegation Data Sheet '!$D40^'Large Vegation Data Sheet '!J40)</f>
        <v>0.51160358273951434</v>
      </c>
      <c r="L40" cm="1">
        <f t="array" ref="L40">INDEX('Allometric Coefficeints'!$E$8:$E$175,MATCH(1,($C40='Allometric Coefficeints'!$A$8:$A$175)*('Allometric Coefficeints'!$C$8:$C$175="branches"),0))</f>
        <v>3.3E-3</v>
      </c>
      <c r="M40" cm="1">
        <f t="array" ref="M40">INDEX('Allometric Coefficeints'!$F$8:$F$175,MATCH(1,($C40='Allometric Coefficeints'!$A$8:$A$175)*('Allometric Coefficeints'!$C$8:$C$175="branches"),0))</f>
        <v>2.7515000000000001</v>
      </c>
      <c r="N40">
        <f>'Large Vegation Data Sheet '!L40*('Large Vegation Data Sheet '!$D40^'Large Vegation Data Sheet '!M40)</f>
        <v>0.27652213846401896</v>
      </c>
      <c r="O40" cm="1">
        <f t="array" ref="O40">INDEX('Allometric Coefficeints'!$E$8:$E$175,MATCH(1,($C40='Allometric Coefficeints'!$A$8:$A$175)*('Allometric Coefficeints'!$C$8:$C$175="foliage"),0))</f>
        <v>2.12E-2</v>
      </c>
      <c r="P40" cm="1">
        <f t="array" ref="P40">INDEX('Allometric Coefficeints'!$F$8:$F$175,MATCH(1,($C40='Allometric Coefficeints'!$A$8:$A$175)*('Allometric Coefficeints'!$C$8:$C$175="foliage"),0))</f>
        <v>2.069</v>
      </c>
      <c r="Q40">
        <f>'Large Vegation Data Sheet '!O40*('Large Vegation Data Sheet '!$D40^'Large Vegation Data Sheet '!P40)</f>
        <v>0.59224963248839368</v>
      </c>
      <c r="R40" cm="1">
        <f t="array" ref="R40">INDEX('Allometric Coefficeints'!$G$8:$G$175,MATCH(1,($C40='Allometric Coefficeints'!$A$8:$A$175)*('Allometric Coefficeints'!$C$8:$C$175="wood"),0))</f>
        <v>1.06E-2</v>
      </c>
      <c r="S40" cm="1">
        <f t="array" ref="S40">INDEX('Allometric Coefficeints'!$H$8:$H$175,MATCH(1,($C40='Allometric Coefficeints'!$A$8:$A$175)*('Allometric Coefficeints'!$C$8:$C$175="wood"),0))</f>
        <v>1.7725</v>
      </c>
      <c r="T40" cm="1">
        <f t="array" ref="T40">INDEX('Allometric Coefficeints'!$I$8:$I$175,MATCH(1,($C40='Allometric Coefficeints'!$A$8:$A$175)*('Allometric Coefficeints'!$C$8:$C$175="wood"),0))</f>
        <v>1.3285</v>
      </c>
      <c r="U40">
        <f t="shared" si="4"/>
        <v>1.5588769974427759</v>
      </c>
      <c r="V40" cm="1">
        <f t="array" ref="V40">INDEX('Allometric Coefficeints'!$G$8:$G$175,MATCH(1,($C40='Allometric Coefficeints'!$A$8:$A$175)*('Allometric Coefficeints'!$C$8:$C$175="bark"),0))</f>
        <v>2.7699999999999999E-2</v>
      </c>
      <c r="W40" cm="1">
        <f t="array" ref="W40">INDEX('Allometric Coefficeints'!$H$8:$H$175,MATCH(1,($C40='Allometric Coefficeints'!$A$8:$A$175)*('Allometric Coefficeints'!$C$8:$C$175="bark"),0))</f>
        <v>1.5192000000000001</v>
      </c>
      <c r="X40" cm="1">
        <f t="array" ref="X40">INDEX('Allometric Coefficeints'!$I$8:$I$175,MATCH(1,($C40='Allometric Coefficeints'!$A$8:$A$175)*('Allometric Coefficeints'!$C$8:$C$175="bark"),0))</f>
        <v>0.46450000000000002</v>
      </c>
      <c r="Y40">
        <f t="shared" si="5"/>
        <v>0.67456929119434816</v>
      </c>
      <c r="Z40" cm="1">
        <f t="array" ref="Z40">INDEX('Allometric Coefficeints'!$G$8:$G$175,MATCH(1,($C40='Allometric Coefficeints'!$A$8:$A$175)*('Allometric Coefficeints'!$C$8:$C$175="branches"),0))</f>
        <v>1.2500000000000001E-2</v>
      </c>
      <c r="AA40" cm="1">
        <f t="array" ref="AA40">INDEX('Allometric Coefficeints'!$H$8:$H$175,MATCH(1,($C40='Allometric Coefficeints'!$A$8:$A$175)*('Allometric Coefficeints'!$C$8:$C$175="branches"),0))</f>
        <v>3.3864999999999998</v>
      </c>
      <c r="AB40" cm="1">
        <f t="array" ref="AB40">INDEX('Allometric Coefficeints'!$I$8:$I$175,MATCH(1,($C40='Allometric Coefficeints'!$A$8:$A$175)*('Allometric Coefficeints'!$C$8:$C$175="branches"),0))</f>
        <v>-1.1939</v>
      </c>
      <c r="AC40">
        <f t="shared" si="6"/>
        <v>0.42606086477026089</v>
      </c>
      <c r="AD40" cm="1">
        <f t="array" ref="AD40">INDEX('Allometric Coefficeints'!$G$8:$G$175,MATCH(1,($C40='Allometric Coefficeints'!$A$8:$A$175)*('Allometric Coefficeints'!$C$8:$C$175="foliage"),0))</f>
        <v>7.3099999999999998E-2</v>
      </c>
      <c r="AE40" cm="1">
        <f t="array" ref="AE40">INDEX('Allometric Coefficeints'!$H$8:$H$175,MATCH(1,($C40='Allometric Coefficeints'!$A$8:$A$175)*('Allometric Coefficeints'!$C$8:$C$175="foliage"),0))</f>
        <v>2.3439000000000001</v>
      </c>
      <c r="AF40" cm="1">
        <f t="array" ref="AF40">INDEX('Allometric Coefficeints'!$I$8:$I$175,MATCH(1,($C40='Allometric Coefficeints'!$A$8:$A$175)*('Allometric Coefficeints'!$C$8:$C$175="foliage"),0))</f>
        <v>-0.73780000000000001</v>
      </c>
      <c r="AG40">
        <f t="shared" si="7"/>
        <v>0.96946715703112496</v>
      </c>
      <c r="AH40">
        <f t="shared" si="0"/>
        <v>4.273114145804656</v>
      </c>
      <c r="AI40">
        <f t="shared" si="1"/>
        <v>3.6289743104385095</v>
      </c>
      <c r="AJ40">
        <f t="shared" si="8"/>
        <v>3.6289743104385095</v>
      </c>
      <c r="AK40" cm="1">
        <f t="array" ref="AK40">IF(INDEX('Allometric Coefficeints'!$K$8:$K$175,MATCH(1,($C40='Allometric Coefficeints'!$A$8:$A$175)*('Allometric Coefficeints'!$C$8:$C$175="wood"),0))= "Deciduous",1.576*(AJ40^0.615), 0.222*AJ40)</f>
        <v>0.80563229691734917</v>
      </c>
      <c r="AL40">
        <f t="shared" si="2"/>
        <v>4.4346066073558585</v>
      </c>
      <c r="AM40">
        <f t="shared" si="3"/>
        <v>2.2173033036779293</v>
      </c>
    </row>
    <row r="41" spans="1:39">
      <c r="A41" s="5" t="s">
        <v>178</v>
      </c>
      <c r="B41" s="5">
        <v>27</v>
      </c>
      <c r="C41" s="6" t="s">
        <v>80</v>
      </c>
      <c r="D41" s="5">
        <v>5</v>
      </c>
      <c r="E41" s="5">
        <v>5</v>
      </c>
      <c r="F41" cm="1">
        <f t="array" ref="F41">INDEX('Allometric Coefficeints'!$E$8:$E$175,MATCH(1,($C41='Allometric Coefficeints'!$A$8:$A$175)*('Allometric Coefficeints'!$C$8:$C$175="wood"),0))</f>
        <v>9.8900000000000002E-2</v>
      </c>
      <c r="G41" cm="1">
        <f t="array" ref="G41">INDEX('Allometric Coefficeints'!$F$8:$F$175,MATCH(1,($C41='Allometric Coefficeints'!$A$8:$A$175)*('Allometric Coefficeints'!$C$8:$C$175="wood"),0))</f>
        <v>2.2814000000000001</v>
      </c>
      <c r="H41">
        <f>'Large Vegation Data Sheet '!$F41*('Large Vegation Data Sheet '!D41^'Large Vegation Data Sheet '!G41)</f>
        <v>3.8888971680329472</v>
      </c>
      <c r="I41" cm="1">
        <f t="array" ref="I41">INDEX('Allometric Coefficeints'!$E$8:$E$175,MATCH(1,($C41='Allometric Coefficeints'!$A$8:$A$175)*('Allometric Coefficeints'!$C$8:$C$175="bark"),0))</f>
        <v>2.1999999999999999E-2</v>
      </c>
      <c r="J41" cm="1">
        <f t="array" ref="J41">INDEX('Allometric Coefficeints'!$F$8:$F$175,MATCH(1,($C41='Allometric Coefficeints'!$A$8:$A$175)*('Allometric Coefficeints'!$C$8:$C$175="bark"),0))</f>
        <v>2.0908000000000002</v>
      </c>
      <c r="K41">
        <f>'Large Vegation Data Sheet '!I41*('Large Vegation Data Sheet '!$D41^'Large Vegation Data Sheet '!J41)</f>
        <v>0.63654508023092526</v>
      </c>
      <c r="L41" cm="1">
        <f t="array" ref="L41">INDEX('Allometric Coefficeints'!$E$8:$E$175,MATCH(1,($C41='Allometric Coefficeints'!$A$8:$A$175)*('Allometric Coefficeints'!$C$8:$C$175="branches"),0))</f>
        <v>5.0000000000000001E-4</v>
      </c>
      <c r="M41" cm="1">
        <f t="array" ref="M41">INDEX('Allometric Coefficeints'!$F$8:$F$175,MATCH(1,($C41='Allometric Coefficeints'!$A$8:$A$175)*('Allometric Coefficeints'!$C$8:$C$175="branches"),0))</f>
        <v>3.2749999999999999</v>
      </c>
      <c r="N41">
        <f>'Large Vegation Data Sheet '!L41*('Large Vegation Data Sheet '!$D41^'Large Vegation Data Sheet '!M41)</f>
        <v>9.7296399331233532E-2</v>
      </c>
      <c r="O41" cm="1">
        <f t="array" ref="O41">INDEX('Allometric Coefficeints'!$E$8:$E$175,MATCH(1,($C41='Allometric Coefficeints'!$A$8:$A$175)*('Allometric Coefficeints'!$C$8:$C$175="foliage"),0))</f>
        <v>6.6E-3</v>
      </c>
      <c r="P41" cm="1">
        <f t="array" ref="P41">INDEX('Allometric Coefficeints'!$F$8:$F$175,MATCH(1,($C41='Allometric Coefficeints'!$A$8:$A$175)*('Allometric Coefficeints'!$C$8:$C$175="foliage"),0))</f>
        <v>2.4213</v>
      </c>
      <c r="Q41">
        <f>'Large Vegation Data Sheet '!O41*('Large Vegation Data Sheet '!$D41^'Large Vegation Data Sheet '!P41)</f>
        <v>0.32505736238740718</v>
      </c>
      <c r="R41" cm="1">
        <f t="array" ref="R41">INDEX('Allometric Coefficeints'!$G$8:$G$175,MATCH(1,($C41='Allometric Coefficeints'!$A$8:$A$175)*('Allometric Coefficeints'!$C$8:$C$175="wood"),0))</f>
        <v>1.43E-2</v>
      </c>
      <c r="S41" cm="1">
        <f t="array" ref="S41">INDEX('Allometric Coefficeints'!$H$8:$H$175,MATCH(1,($C41='Allometric Coefficeints'!$A$8:$A$175)*('Allometric Coefficeints'!$C$8:$C$175="wood"),0))</f>
        <v>1.6440999999999999</v>
      </c>
      <c r="T41" cm="1">
        <f t="array" ref="T41">INDEX('Allometric Coefficeints'!$I$8:$I$175,MATCH(1,($C41='Allometric Coefficeints'!$A$8:$A$175)*('Allometric Coefficeints'!$C$8:$C$175="wood"),0))</f>
        <v>1.4065000000000001</v>
      </c>
      <c r="U41">
        <f t="shared" si="4"/>
        <v>1.9391612882576761</v>
      </c>
      <c r="V41" cm="1">
        <f t="array" ref="V41">INDEX('Allometric Coefficeints'!$G$8:$G$175,MATCH(1,($C41='Allometric Coefficeints'!$A$8:$A$175)*('Allometric Coefficeints'!$C$8:$C$175="bark"),0))</f>
        <v>2.7400000000000001E-2</v>
      </c>
      <c r="W41" cm="1">
        <f t="array" ref="W41">INDEX('Allometric Coefficeints'!$H$8:$H$175,MATCH(1,($C41='Allometric Coefficeints'!$A$8:$A$175)*('Allometric Coefficeints'!$C$8:$C$175="bark"),0))</f>
        <v>2.0188000000000001</v>
      </c>
      <c r="X41" cm="1">
        <f t="array" ref="X41">INDEX('Allometric Coefficeints'!$I$8:$I$175,MATCH(1,($C41='Allometric Coefficeints'!$A$8:$A$175)*('Allometric Coefficeints'!$C$8:$C$175="bark"),0))</f>
        <v>0</v>
      </c>
      <c r="Y41">
        <f t="shared" si="5"/>
        <v>0.70604309098204143</v>
      </c>
      <c r="Z41" cm="1">
        <f t="array" ref="Z41">INDEX('Allometric Coefficeints'!$G$8:$G$175,MATCH(1,($C41='Allometric Coefficeints'!$A$8:$A$175)*('Allometric Coefficeints'!$C$8:$C$175="branches"),0))</f>
        <v>5.0000000000000001E-4</v>
      </c>
      <c r="AA41" cm="1">
        <f t="array" ref="AA41">INDEX('Allometric Coefficeints'!$H$8:$H$175,MATCH(1,($C41='Allometric Coefficeints'!$A$8:$A$175)*('Allometric Coefficeints'!$C$8:$C$175="branches"),0))</f>
        <v>3.3136000000000001</v>
      </c>
      <c r="AB41" cm="1">
        <f t="array" ref="AB41">INDEX('Allometric Coefficeints'!$I$8:$I$175,MATCH(1,($C41='Allometric Coefficeints'!$A$8:$A$175)*('Allometric Coefficeints'!$C$8:$C$175="branches"),0))</f>
        <v>0</v>
      </c>
      <c r="AC41">
        <f t="shared" si="6"/>
        <v>0.10353257381923157</v>
      </c>
      <c r="AD41" cm="1">
        <f t="array" ref="AD41">INDEX('Allometric Coefficeints'!$G$8:$G$175,MATCH(1,($C41='Allometric Coefficeints'!$A$8:$A$175)*('Allometric Coefficeints'!$C$8:$C$175="foliage"),0))</f>
        <v>1.06E-2</v>
      </c>
      <c r="AE41" cm="1">
        <f t="array" ref="AE41">INDEX('Allometric Coefficeints'!$H$8:$H$175,MATCH(1,($C41='Allometric Coefficeints'!$A$8:$A$175)*('Allometric Coefficeints'!$C$8:$C$175="foliage"),0))</f>
        <v>2.2709000000000001</v>
      </c>
      <c r="AF41" cm="1">
        <f t="array" ref="AF41">INDEX('Allometric Coefficeints'!$I$8:$I$175,MATCH(1,($C41='Allometric Coefficeints'!$A$8:$A$175)*('Allometric Coefficeints'!$C$8:$C$175="foliage"),0))</f>
        <v>0</v>
      </c>
      <c r="AG41">
        <f t="shared" si="7"/>
        <v>0.40982349067963869</v>
      </c>
      <c r="AH41">
        <f t="shared" si="0"/>
        <v>4.9477960099825138</v>
      </c>
      <c r="AI41">
        <f t="shared" si="1"/>
        <v>3.1585604437385877</v>
      </c>
      <c r="AJ41">
        <f t="shared" si="8"/>
        <v>3.1585604437385877</v>
      </c>
      <c r="AK41" cm="1">
        <f t="array" ref="AK41">IF(INDEX('Allometric Coefficeints'!$K$8:$K$175,MATCH(1,($C41='Allometric Coefficeints'!$A$8:$A$175)*('Allometric Coefficeints'!$C$8:$C$175="wood"),0))= "Deciduous",1.576*(AJ41^0.615), 0.222*AJ41)</f>
        <v>0.70120041850996651</v>
      </c>
      <c r="AL41">
        <f t="shared" si="2"/>
        <v>3.859760862248554</v>
      </c>
      <c r="AM41">
        <f t="shared" si="3"/>
        <v>1.929880431124277</v>
      </c>
    </row>
    <row r="42" spans="1:39">
      <c r="A42" s="5" t="s">
        <v>178</v>
      </c>
      <c r="B42" s="5">
        <v>28</v>
      </c>
      <c r="C42" s="6" t="s">
        <v>82</v>
      </c>
      <c r="D42" s="5">
        <v>30</v>
      </c>
      <c r="E42" s="5">
        <v>20</v>
      </c>
      <c r="F42" cm="1">
        <f t="array" ref="F42">INDEX('Allometric Coefficeints'!$E$8:$E$175,MATCH(1,($C42='Allometric Coefficeints'!$A$8:$A$175)*('Allometric Coefficeints'!$C$8:$C$175="wood"),0))</f>
        <v>0.2324</v>
      </c>
      <c r="G42" cm="1">
        <f t="array" ref="G42">INDEX('Allometric Coefficeints'!$F$8:$F$175,MATCH(1,($C42='Allometric Coefficeints'!$A$8:$A$175)*('Allometric Coefficeints'!$C$8:$C$175="wood"),0))</f>
        <v>2.1</v>
      </c>
      <c r="H42">
        <f>'Large Vegation Data Sheet '!$F42*('Large Vegation Data Sheet '!D42^'Large Vegation Data Sheet '!G42)</f>
        <v>293.89402626731953</v>
      </c>
      <c r="I42" cm="1">
        <f t="array" ref="I42">INDEX('Allometric Coefficeints'!$E$8:$E$175,MATCH(1,($C42='Allometric Coefficeints'!$A$8:$A$175)*('Allometric Coefficeints'!$C$8:$C$175="bark"),0))</f>
        <v>2.7799999999999998E-2</v>
      </c>
      <c r="J42" cm="1">
        <f t="array" ref="J42">INDEX('Allometric Coefficeints'!$F$8:$F$175,MATCH(1,($C42='Allometric Coefficeints'!$A$8:$A$175)*('Allometric Coefficeints'!$C$8:$C$175="bark"),0))</f>
        <v>2.0432999999999999</v>
      </c>
      <c r="K42">
        <f>'Large Vegation Data Sheet '!I42*('Large Vegation Data Sheet '!$D42^'Large Vegation Data Sheet '!J42)</f>
        <v>28.989895889303622</v>
      </c>
      <c r="L42" cm="1">
        <f t="array" ref="L42">INDEX('Allometric Coefficeints'!$E$8:$E$175,MATCH(1,($C42='Allometric Coefficeints'!$A$8:$A$175)*('Allometric Coefficeints'!$C$8:$C$175="branches"),0))</f>
        <v>2.8E-3</v>
      </c>
      <c r="M42" cm="1">
        <f t="array" ref="M42">INDEX('Allometric Coefficeints'!$F$8:$F$175,MATCH(1,($C42='Allometric Coefficeints'!$A$8:$A$175)*('Allometric Coefficeints'!$C$8:$C$175="branches"),0))</f>
        <v>3.1019999999999999</v>
      </c>
      <c r="N42">
        <f>'Large Vegation Data Sheet '!L42*('Large Vegation Data Sheet '!$D42^'Large Vegation Data Sheet '!M42)</f>
        <v>106.95181608915733</v>
      </c>
      <c r="O42" cm="1">
        <f t="array" ref="O42">INDEX('Allometric Coefficeints'!$E$8:$E$175,MATCH(1,($C42='Allometric Coefficeints'!$A$8:$A$175)*('Allometric Coefficeints'!$C$8:$C$175="foliage"),0))</f>
        <v>0.14299999999999999</v>
      </c>
      <c r="P42" cm="1">
        <f t="array" ref="P42">INDEX('Allometric Coefficeints'!$F$8:$F$175,MATCH(1,($C42='Allometric Coefficeints'!$A$8:$A$175)*('Allometric Coefficeints'!$C$8:$C$175="foliage"),0))</f>
        <v>1.258</v>
      </c>
      <c r="Q42">
        <f>'Large Vegation Data Sheet '!O42*('Large Vegation Data Sheet '!$D42^'Large Vegation Data Sheet '!P42)</f>
        <v>10.3170272089622</v>
      </c>
      <c r="R42" cm="1">
        <f t="array" ref="R42">INDEX('Allometric Coefficeints'!$G$8:$G$175,MATCH(1,($C42='Allometric Coefficeints'!$A$8:$A$175)*('Allometric Coefficeints'!$C$8:$C$175="wood"),0))</f>
        <v>2.7400000000000001E-2</v>
      </c>
      <c r="S42" cm="1">
        <f t="array" ref="S42">INDEX('Allometric Coefficeints'!$H$8:$H$175,MATCH(1,($C42='Allometric Coefficeints'!$A$8:$A$175)*('Allometric Coefficeints'!$C$8:$C$175="wood"),0))</f>
        <v>1.7125999999999999</v>
      </c>
      <c r="T42" cm="1">
        <f t="array" ref="T42">INDEX('Allometric Coefficeints'!$I$8:$I$175,MATCH(1,($C42='Allometric Coefficeints'!$A$8:$A$175)*('Allometric Coefficeints'!$C$8:$C$175="wood"),0))</f>
        <v>1.1086</v>
      </c>
      <c r="U42">
        <f t="shared" si="4"/>
        <v>256.91548244035852</v>
      </c>
      <c r="V42" cm="1">
        <f t="array" ref="V42">INDEX('Allometric Coefficeints'!$G$8:$G$175,MATCH(1,($C42='Allometric Coefficeints'!$A$8:$A$175)*('Allometric Coefficeints'!$C$8:$C$175="bark"),0))</f>
        <v>1.23E-2</v>
      </c>
      <c r="W42" cm="1">
        <f t="array" ref="W42">INDEX('Allometric Coefficeints'!$H$8:$H$175,MATCH(1,($C42='Allometric Coefficeints'!$A$8:$A$175)*('Allometric Coefficeints'!$C$8:$C$175="bark"),0))</f>
        <v>1.825</v>
      </c>
      <c r="X42" cm="1">
        <f t="array" ref="X42">INDEX('Allometric Coefficeints'!$I$8:$I$175,MATCH(1,($C42='Allometric Coefficeints'!$A$8:$A$175)*('Allometric Coefficeints'!$C$8:$C$175="bark"),0))</f>
        <v>0.501</v>
      </c>
      <c r="Y42">
        <f t="shared" si="5"/>
        <v>27.382142681639007</v>
      </c>
      <c r="Z42" cm="1">
        <f t="array" ref="Z42">INDEX('Allometric Coefficeints'!$G$8:$G$175,MATCH(1,($C42='Allometric Coefficeints'!$A$8:$A$175)*('Allometric Coefficeints'!$C$8:$C$175="branches"),0))</f>
        <v>5.4300000000000001E-2</v>
      </c>
      <c r="AA42" cm="1">
        <f t="array" ref="AA42">INDEX('Allometric Coefficeints'!$H$8:$H$175,MATCH(1,($C42='Allometric Coefficeints'!$A$8:$A$175)*('Allometric Coefficeints'!$C$8:$C$175="branches"),0))</f>
        <v>3.7343000000000002</v>
      </c>
      <c r="AB42" cm="1">
        <f t="array" ref="AB42">INDEX('Allometric Coefficeints'!$I$8:$I$175,MATCH(1,($C42='Allometric Coefficeints'!$A$8:$A$175)*('Allometric Coefficeints'!$C$8:$C$175="branches"),0))</f>
        <v>-1.6496999999999999</v>
      </c>
      <c r="AC42">
        <f t="shared" si="6"/>
        <v>127.20510689131527</v>
      </c>
      <c r="AD42" cm="1">
        <f t="array" ref="AD42">INDEX('Allometric Coefficeints'!$G$8:$G$175,MATCH(1,($C42='Allometric Coefficeints'!$A$8:$A$175)*('Allometric Coefficeints'!$C$8:$C$175="foliage"),0))</f>
        <v>6.6807999999999996</v>
      </c>
      <c r="AE42" cm="1">
        <f t="array" ref="AE42">INDEX('Allometric Coefficeints'!$H$8:$H$175,MATCH(1,($C42='Allometric Coefficeints'!$A$8:$A$175)*('Allometric Coefficeints'!$C$8:$C$175="foliage"),0))</f>
        <v>2.1092</v>
      </c>
      <c r="AF42" cm="1">
        <f t="array" ref="AF42">INDEX('Allometric Coefficeints'!$I$8:$I$175,MATCH(1,($C42='Allometric Coefficeints'!$A$8:$A$175)*('Allometric Coefficeints'!$C$8:$C$175="foliage"),0))</f>
        <v>-2.1697000000000002</v>
      </c>
      <c r="AG42">
        <f t="shared" si="7"/>
        <v>13.10774064101955</v>
      </c>
      <c r="AH42">
        <f t="shared" si="0"/>
        <v>440.15276545474268</v>
      </c>
      <c r="AI42">
        <f t="shared" si="1"/>
        <v>424.61047265433234</v>
      </c>
      <c r="AJ42">
        <f t="shared" si="8"/>
        <v>424.61047265433234</v>
      </c>
      <c r="AK42" cm="1">
        <f t="array" ref="AK42">IF(INDEX('Allometric Coefficeints'!$K$8:$K$175,MATCH(1,($C42='Allometric Coefficeints'!$A$8:$A$175)*('Allometric Coefficeints'!$C$8:$C$175="wood"),0))= "Deciduous",1.576*(AJ42^0.615), 0.222*AJ42)</f>
        <v>65.128412821706092</v>
      </c>
      <c r="AL42">
        <f t="shared" si="2"/>
        <v>489.73888547603843</v>
      </c>
      <c r="AM42">
        <f t="shared" si="3"/>
        <v>244.86944273801922</v>
      </c>
    </row>
    <row r="43" spans="1:39">
      <c r="A43" s="5" t="s">
        <v>178</v>
      </c>
      <c r="B43" s="5">
        <v>29</v>
      </c>
      <c r="C43" s="6" t="s">
        <v>84</v>
      </c>
      <c r="D43" s="5">
        <v>5</v>
      </c>
      <c r="E43" s="5">
        <v>5</v>
      </c>
      <c r="F43" cm="1">
        <f t="array" ref="F43">INDEX('Allometric Coefficeints'!$E$8:$E$175,MATCH(1,($C43='Allometric Coefficeints'!$A$8:$A$175)*('Allometric Coefficeints'!$C$8:$C$175="wood"),0))</f>
        <v>3.0200000000000001E-2</v>
      </c>
      <c r="G43" cm="1">
        <f t="array" ref="G43">INDEX('Allometric Coefficeints'!$F$8:$F$175,MATCH(1,($C43='Allometric Coefficeints'!$A$8:$A$175)*('Allometric Coefficeints'!$C$8:$C$175="wood"),0))</f>
        <v>2.5775999999999999</v>
      </c>
      <c r="H43">
        <f>'Large Vegation Data Sheet '!$F43*('Large Vegation Data Sheet '!D43^'Large Vegation Data Sheet '!G43)</f>
        <v>1.9128108481447514</v>
      </c>
      <c r="I43" cm="1">
        <f t="array" ref="I43">INDEX('Allometric Coefficeints'!$E$8:$E$175,MATCH(1,($C43='Allometric Coefficeints'!$A$8:$A$175)*('Allometric Coefficeints'!$C$8:$C$175="bark"),0))</f>
        <v>6.6E-3</v>
      </c>
      <c r="J43" cm="1">
        <f t="array" ref="J43">INDEX('Allometric Coefficeints'!$F$8:$F$175,MATCH(1,($C43='Allometric Coefficeints'!$A$8:$A$175)*('Allometric Coefficeints'!$C$8:$C$175="bark"),0))</f>
        <v>2.4432999999999998</v>
      </c>
      <c r="K43">
        <f>'Large Vegation Data Sheet '!I43*('Large Vegation Data Sheet '!$D43^'Large Vegation Data Sheet '!J43)</f>
        <v>0.33677306317818845</v>
      </c>
      <c r="L43" cm="1">
        <f t="array" ref="L43">INDEX('Allometric Coefficeints'!$E$8:$E$175,MATCH(1,($C43='Allometric Coefficeints'!$A$8:$A$175)*('Allometric Coefficeints'!$C$8:$C$175="branches"),0))</f>
        <v>7.3899999999999993E-2</v>
      </c>
      <c r="M43" cm="1">
        <f t="array" ref="M43">INDEX('Allometric Coefficeints'!$F$8:$F$175,MATCH(1,($C43='Allometric Coefficeints'!$A$8:$A$175)*('Allometric Coefficeints'!$C$8:$C$175="branches"),0))</f>
        <v>1.8342000000000001</v>
      </c>
      <c r="N43">
        <f>'Large Vegation Data Sheet '!L43*('Large Vegation Data Sheet '!$D43^'Large Vegation Data Sheet '!M43)</f>
        <v>1.4148005512195676</v>
      </c>
      <c r="O43" cm="1">
        <f t="array" ref="O43">INDEX('Allometric Coefficeints'!$E$8:$E$175,MATCH(1,($C43='Allometric Coefficeints'!$A$8:$A$175)*('Allometric Coefficeints'!$C$8:$C$175="foliage"),0))</f>
        <v>1.5699999999999999E-2</v>
      </c>
      <c r="P43" cm="1">
        <f t="array" ref="P43">INDEX('Allometric Coefficeints'!$F$8:$F$175,MATCH(1,($C43='Allometric Coefficeints'!$A$8:$A$175)*('Allometric Coefficeints'!$C$8:$C$175="foliage"),0))</f>
        <v>2.3113000000000001</v>
      </c>
      <c r="Q43">
        <f>'Large Vegation Data Sheet '!O43*('Large Vegation Data Sheet '!$D43^'Large Vegation Data Sheet '!P43)</f>
        <v>0.64778221983511364</v>
      </c>
      <c r="R43" cm="1">
        <f t="array" ref="R43">INDEX('Allometric Coefficeints'!$G$8:$G$175,MATCH(1,($C43='Allometric Coefficeints'!$A$8:$A$175)*('Allometric Coefficeints'!$C$8:$C$175="wood"),0))</f>
        <v>2.3699999999999999E-2</v>
      </c>
      <c r="S43" cm="1">
        <f t="array" ref="S43">INDEX('Allometric Coefficeints'!$H$8:$H$175,MATCH(1,($C43='Allometric Coefficeints'!$A$8:$A$175)*('Allometric Coefficeints'!$C$8:$C$175="wood"),0))</f>
        <v>2.5813000000000001</v>
      </c>
      <c r="T43" cm="1">
        <f t="array" ref="T43">INDEX('Allometric Coefficeints'!$I$8:$I$175,MATCH(1,($C43='Allometric Coefficeints'!$A$8:$A$175)*('Allometric Coefficeints'!$C$8:$C$175="wood"),0))</f>
        <v>8.2199999999999995E-2</v>
      </c>
      <c r="U43">
        <f t="shared" si="4"/>
        <v>1.7236732927663985</v>
      </c>
      <c r="V43" cm="1">
        <f t="array" ref="V43">INDEX('Allometric Coefficeints'!$G$8:$G$175,MATCH(1,($C43='Allometric Coefficeints'!$A$8:$A$175)*('Allometric Coefficeints'!$C$8:$C$175="bark"),0))</f>
        <v>4.4999999999999997E-3</v>
      </c>
      <c r="W43" cm="1">
        <f t="array" ref="W43">INDEX('Allometric Coefficeints'!$H$8:$H$175,MATCH(1,($C43='Allometric Coefficeints'!$A$8:$A$175)*('Allometric Coefficeints'!$C$8:$C$175="bark"),0))</f>
        <v>1.2275</v>
      </c>
      <c r="X43" cm="1">
        <f t="array" ref="X43">INDEX('Allometric Coefficeints'!$I$8:$I$175,MATCH(1,($C43='Allometric Coefficeints'!$A$8:$A$175)*('Allometric Coefficeints'!$C$8:$C$175="bark"),0))</f>
        <v>1.5189999999999999</v>
      </c>
      <c r="Y43">
        <f t="shared" si="5"/>
        <v>0.37405342068722436</v>
      </c>
      <c r="Z43" cm="1">
        <f t="array" ref="Z43">INDEX('Allometric Coefficeints'!$G$8:$G$175,MATCH(1,($C43='Allometric Coefficeints'!$A$8:$A$175)*('Allometric Coefficeints'!$C$8:$C$175="branches"),0))</f>
        <v>4.9799999999999997E-2</v>
      </c>
      <c r="AA43" cm="1">
        <f t="array" ref="AA43">INDEX('Allometric Coefficeints'!$H$8:$H$175,MATCH(1,($C43='Allometric Coefficeints'!$A$8:$A$175)*('Allometric Coefficeints'!$C$8:$C$175="branches"),0))</f>
        <v>1.9671000000000001</v>
      </c>
      <c r="AB43" cm="1">
        <f t="array" ref="AB43">INDEX('Allometric Coefficeints'!$I$8:$I$175,MATCH(1,($C43='Allometric Coefficeints'!$A$8:$A$175)*('Allometric Coefficeints'!$C$8:$C$175="branches"),0))</f>
        <v>0</v>
      </c>
      <c r="AC43">
        <f t="shared" si="6"/>
        <v>1.1807915546339396</v>
      </c>
      <c r="AD43" cm="1">
        <f t="array" ref="AD43">INDEX('Allometric Coefficeints'!$G$8:$G$175,MATCH(1,($C43='Allometric Coefficeints'!$A$8:$A$175)*('Allometric Coefficeints'!$C$8:$C$175="foliage"),0))</f>
        <v>1.4E-2</v>
      </c>
      <c r="AE43" cm="1">
        <f t="array" ref="AE43">INDEX('Allometric Coefficeints'!$H$8:$H$175,MATCH(1,($C43='Allometric Coefficeints'!$A$8:$A$175)*('Allometric Coefficeints'!$C$8:$C$175="foliage"),0))</f>
        <v>3.1305000000000001</v>
      </c>
      <c r="AF43" cm="1">
        <f t="array" ref="AF43">INDEX('Allometric Coefficeints'!$I$8:$I$175,MATCH(1,($C43='Allometric Coefficeints'!$A$8:$A$175)*('Allometric Coefficeints'!$C$8:$C$175="foliage"),0))</f>
        <v>-0.90700000000000003</v>
      </c>
      <c r="AG43">
        <f t="shared" si="7"/>
        <v>0.50151951901585357</v>
      </c>
      <c r="AH43">
        <f t="shared" si="0"/>
        <v>4.3121666823776215</v>
      </c>
      <c r="AI43">
        <f t="shared" si="1"/>
        <v>3.7800377871034163</v>
      </c>
      <c r="AJ43">
        <f t="shared" si="8"/>
        <v>3.7800377871034163</v>
      </c>
      <c r="AK43" cm="1">
        <f t="array" ref="AK43">IF(INDEX('Allometric Coefficeints'!$K$8:$K$175,MATCH(1,($C43='Allometric Coefficeints'!$A$8:$A$175)*('Allometric Coefficeints'!$C$8:$C$175="wood"),0))= "Deciduous",1.576*(AJ43^0.615), 0.222*AJ43)</f>
        <v>0.83916838873695843</v>
      </c>
      <c r="AL43">
        <f t="shared" si="2"/>
        <v>4.6192061758403744</v>
      </c>
      <c r="AM43">
        <f t="shared" si="3"/>
        <v>2.3096030879201872</v>
      </c>
    </row>
    <row r="44" spans="1:39">
      <c r="A44" s="5" t="s">
        <v>178</v>
      </c>
      <c r="B44" s="5">
        <v>30</v>
      </c>
      <c r="C44" s="6" t="s">
        <v>86</v>
      </c>
      <c r="D44" s="5">
        <v>5</v>
      </c>
      <c r="E44" s="5">
        <v>5</v>
      </c>
      <c r="F44" cm="1">
        <f t="array" ref="F44">INDEX('Allometric Coefficeints'!$E$8:$E$175,MATCH(1,($C44='Allometric Coefficeints'!$A$8:$A$175)*('Allometric Coefficeints'!$C$8:$C$175="wood"),0))</f>
        <v>2.5000000000000001E-2</v>
      </c>
      <c r="G44" cm="1">
        <f t="array" ref="G44">INDEX('Allometric Coefficeints'!$F$8:$F$175,MATCH(1,($C44='Allometric Coefficeints'!$A$8:$A$175)*('Allometric Coefficeints'!$C$8:$C$175="wood"),0))</f>
        <v>2.6377999999999999</v>
      </c>
      <c r="H44">
        <f>'Large Vegation Data Sheet '!$F44*('Large Vegation Data Sheet '!D44^'Large Vegation Data Sheet '!G44)</f>
        <v>1.7445486541904143</v>
      </c>
      <c r="I44" cm="1">
        <f t="array" ref="I44">INDEX('Allometric Coefficeints'!$E$8:$E$175,MATCH(1,($C44='Allometric Coefficeints'!$A$8:$A$175)*('Allometric Coefficeints'!$C$8:$C$175="bark"),0))</f>
        <v>6.1000000000000004E-3</v>
      </c>
      <c r="J44" cm="1">
        <f t="array" ref="J44">INDEX('Allometric Coefficeints'!$F$8:$F$175,MATCH(1,($C44='Allometric Coefficeints'!$A$8:$A$175)*('Allometric Coefficeints'!$C$8:$C$175="bark"),0))</f>
        <v>2.5375000000000001</v>
      </c>
      <c r="K44">
        <f>'Large Vegation Data Sheet '!I44*('Large Vegation Data Sheet '!$D44^'Large Vegation Data Sheet '!J44)</f>
        <v>0.36221482461747562</v>
      </c>
      <c r="L44" cm="1">
        <f t="array" ref="L44">INDEX('Allometric Coefficeints'!$E$8:$E$175,MATCH(1,($C44='Allometric Coefficeints'!$A$8:$A$175)*('Allometric Coefficeints'!$C$8:$C$175="branches"),0))</f>
        <v>1.78E-2</v>
      </c>
      <c r="M44" cm="1">
        <f t="array" ref="M44">INDEX('Allometric Coefficeints'!$F$8:$F$175,MATCH(1,($C44='Allometric Coefficeints'!$A$8:$A$175)*('Allometric Coefficeints'!$C$8:$C$175="branches"),0))</f>
        <v>2.4255</v>
      </c>
      <c r="N44">
        <f>'Large Vegation Data Sheet '!L44*('Large Vegation Data Sheet '!$D44^'Large Vegation Data Sheet '!M44)</f>
        <v>0.88261590201056184</v>
      </c>
      <c r="O44" cm="1">
        <f t="array" ref="O44">INDEX('Allometric Coefficeints'!$E$8:$E$175,MATCH(1,($C44='Allometric Coefficeints'!$A$8:$A$175)*('Allometric Coefficeints'!$C$8:$C$175="foliage"),0))</f>
        <v>4.1599999999999998E-2</v>
      </c>
      <c r="P44" cm="1">
        <f t="array" ref="P44">INDEX('Allometric Coefficeints'!$F$8:$F$175,MATCH(1,($C44='Allometric Coefficeints'!$A$8:$A$175)*('Allometric Coefficeints'!$C$8:$C$175="foliage"),0))</f>
        <v>2.0129999999999999</v>
      </c>
      <c r="Q44">
        <f>'Large Vegation Data Sheet '!O44*('Large Vegation Data Sheet '!$D44^'Large Vegation Data Sheet '!P44)</f>
        <v>1.0619888312120083</v>
      </c>
      <c r="R44" cm="1">
        <f t="array" ref="R44">INDEX('Allometric Coefficeints'!$G$8:$G$175,MATCH(1,($C44='Allometric Coefficeints'!$A$8:$A$175)*('Allometric Coefficeints'!$C$8:$C$175="wood"),0))</f>
        <v>2.1999999999999999E-2</v>
      </c>
      <c r="S44" cm="1">
        <f t="array" ref="S44">INDEX('Allometric Coefficeints'!$H$8:$H$175,MATCH(1,($C44='Allometric Coefficeints'!$A$8:$A$175)*('Allometric Coefficeints'!$C$8:$C$175="wood"),0))</f>
        <v>1.6469</v>
      </c>
      <c r="T44" cm="1">
        <f t="array" ref="T44">INDEX('Allometric Coefficeints'!$I$8:$I$175,MATCH(1,($C44='Allometric Coefficeints'!$A$8:$A$175)*('Allometric Coefficeints'!$C$8:$C$175="wood"),0))</f>
        <v>1.1714</v>
      </c>
      <c r="U44">
        <f t="shared" si="4"/>
        <v>2.0527206158791214</v>
      </c>
      <c r="V44" cm="1">
        <f t="array" ref="V44">INDEX('Allometric Coefficeints'!$G$8:$G$175,MATCH(1,($C44='Allometric Coefficeints'!$A$8:$A$175)*('Allometric Coefficeints'!$C$8:$C$175="bark"),0))</f>
        <v>6.1000000000000004E-3</v>
      </c>
      <c r="W44" cm="1">
        <f t="array" ref="W44">INDEX('Allometric Coefficeints'!$H$8:$H$175,MATCH(1,($C44='Allometric Coefficeints'!$A$8:$A$175)*('Allometric Coefficeints'!$C$8:$C$175="bark"),0))</f>
        <v>1.8603000000000001</v>
      </c>
      <c r="X44" cm="1">
        <f t="array" ref="X44">INDEX('Allometric Coefficeints'!$I$8:$I$175,MATCH(1,($C44='Allometric Coefficeints'!$A$8:$A$175)*('Allometric Coefficeints'!$C$8:$C$175="bark"),0))</f>
        <v>0.76929999999999998</v>
      </c>
      <c r="Y44">
        <f t="shared" si="5"/>
        <v>0.42008904710260769</v>
      </c>
      <c r="Z44" cm="1">
        <f t="array" ref="Z44">INDEX('Allometric Coefficeints'!$G$8:$G$175,MATCH(1,($C44='Allometric Coefficeints'!$A$8:$A$175)*('Allometric Coefficeints'!$C$8:$C$175="branches"),0))</f>
        <v>2.6499999999999999E-2</v>
      </c>
      <c r="AA44" cm="1">
        <f t="array" ref="AA44">INDEX('Allometric Coefficeints'!$H$8:$H$175,MATCH(1,($C44='Allometric Coefficeints'!$A$8:$A$175)*('Allometric Coefficeints'!$C$8:$C$175="branches"),0))</f>
        <v>3.6747000000000001</v>
      </c>
      <c r="AB44" cm="1">
        <f t="array" ref="AB44">INDEX('Allometric Coefficeints'!$I$8:$I$175,MATCH(1,($C44='Allometric Coefficeints'!$A$8:$A$175)*('Allometric Coefficeints'!$C$8:$C$175="branches"),0))</f>
        <v>-1.5958000000000001</v>
      </c>
      <c r="AC44">
        <f t="shared" si="6"/>
        <v>0.75220222885854959</v>
      </c>
      <c r="AD44" cm="1">
        <f t="array" ref="AD44">INDEX('Allometric Coefficeints'!$G$8:$G$175,MATCH(1,($C44='Allometric Coefficeints'!$A$8:$A$175)*('Allometric Coefficeints'!$C$8:$C$175="foliage"),0))</f>
        <v>5.0900000000000001E-2</v>
      </c>
      <c r="AE44" cm="1">
        <f t="array" ref="AE44">INDEX('Allometric Coefficeints'!$H$8:$H$175,MATCH(1,($C44='Allometric Coefficeints'!$A$8:$A$175)*('Allometric Coefficeints'!$C$8:$C$175="foliage"),0))</f>
        <v>2.9908999999999999</v>
      </c>
      <c r="AF44" cm="1">
        <f t="array" ref="AF44">INDEX('Allometric Coefficeints'!$I$8:$I$175,MATCH(1,($C44='Allometric Coefficeints'!$A$8:$A$175)*('Allometric Coefficeints'!$C$8:$C$175="foliage"),0))</f>
        <v>-1.2271000000000001</v>
      </c>
      <c r="AG44">
        <f t="shared" si="7"/>
        <v>0.87008378665176866</v>
      </c>
      <c r="AH44">
        <f t="shared" si="0"/>
        <v>4.0513682120304599</v>
      </c>
      <c r="AI44">
        <f t="shared" si="1"/>
        <v>4.0950956784920471</v>
      </c>
      <c r="AJ44">
        <f t="shared" si="8"/>
        <v>4.0950956784920471</v>
      </c>
      <c r="AK44" cm="1">
        <f t="array" ref="AK44">IF(INDEX('Allometric Coefficeints'!$K$8:$K$175,MATCH(1,($C44='Allometric Coefficeints'!$A$8:$A$175)*('Allometric Coefficeints'!$C$8:$C$175="wood"),0))= "Deciduous",1.576*(AJ44^0.615), 0.222*AJ44)</f>
        <v>0.90911124062523452</v>
      </c>
      <c r="AL44">
        <f t="shared" si="2"/>
        <v>5.0042069191172818</v>
      </c>
      <c r="AM44">
        <f t="shared" si="3"/>
        <v>2.5021034595586409</v>
      </c>
    </row>
    <row r="45" spans="1:39">
      <c r="A45" s="5" t="s">
        <v>178</v>
      </c>
      <c r="B45" s="5">
        <v>31</v>
      </c>
      <c r="C45" s="6" t="s">
        <v>88</v>
      </c>
      <c r="D45" s="5">
        <v>5</v>
      </c>
      <c r="E45" s="5">
        <v>5</v>
      </c>
      <c r="F45" cm="1">
        <f t="array" ref="F45">INDEX('Allometric Coefficeints'!$E$8:$E$175,MATCH(1,($C45='Allometric Coefficeints'!$A$8:$A$175)*('Allometric Coefficeints'!$C$8:$C$175="wood"),0))</f>
        <v>0.13150000000000001</v>
      </c>
      <c r="G45" cm="1">
        <f t="array" ref="G45">INDEX('Allometric Coefficeints'!$F$8:$F$175,MATCH(1,($C45='Allometric Coefficeints'!$A$8:$A$175)*('Allometric Coefficeints'!$C$8:$C$175="wood"),0))</f>
        <v>2.3129</v>
      </c>
      <c r="H45">
        <f>'Large Vegation Data Sheet '!$F45*('Large Vegation Data Sheet '!D45^'Large Vegation Data Sheet '!G45)</f>
        <v>5.439681548656691</v>
      </c>
      <c r="I45" cm="1">
        <f t="array" ref="I45">INDEX('Allometric Coefficeints'!$E$8:$E$175,MATCH(1,($C45='Allometric Coefficeints'!$A$8:$A$175)*('Allometric Coefficeints'!$C$8:$C$175="bark"),0))</f>
        <v>6.3100000000000003E-2</v>
      </c>
      <c r="J45" cm="1">
        <f t="array" ref="J45">INDEX('Allometric Coefficeints'!$F$8:$F$175,MATCH(1,($C45='Allometric Coefficeints'!$A$8:$A$175)*('Allometric Coefficeints'!$C$8:$C$175="bark"),0))</f>
        <v>1.9240999999999999</v>
      </c>
      <c r="K45">
        <f>'Large Vegation Data Sheet '!I45*('Large Vegation Data Sheet '!$D45^'Large Vegation Data Sheet '!J45)</f>
        <v>1.3961032708804744</v>
      </c>
      <c r="L45" cm="1">
        <f t="array" ref="L45">INDEX('Allometric Coefficeints'!$E$8:$E$175,MATCH(1,($C45='Allometric Coefficeints'!$A$8:$A$175)*('Allometric Coefficeints'!$C$8:$C$175="branches"),0))</f>
        <v>3.3000000000000002E-2</v>
      </c>
      <c r="M45" cm="1">
        <f t="array" ref="M45">INDEX('Allometric Coefficeints'!$F$8:$F$175,MATCH(1,($C45='Allometric Coefficeints'!$A$8:$A$175)*('Allometric Coefficeints'!$C$8:$C$175="branches"),0))</f>
        <v>2.3740999999999999</v>
      </c>
      <c r="N45">
        <f>'Large Vegation Data Sheet '!L45*('Large Vegation Data Sheet '!$D45^'Large Vegation Data Sheet '!M45)</f>
        <v>1.5063941733062847</v>
      </c>
      <c r="O45" cm="1">
        <f t="array" ref="O45">INDEX('Allometric Coefficeints'!$E$8:$E$175,MATCH(1,($C45='Allometric Coefficeints'!$A$8:$A$175)*('Allometric Coefficeints'!$C$8:$C$175="foliage"),0))</f>
        <v>3.9300000000000002E-2</v>
      </c>
      <c r="P45" cm="1">
        <f t="array" ref="P45">INDEX('Allometric Coefficeints'!$F$8:$F$175,MATCH(1,($C45='Allometric Coefficeints'!$A$8:$A$175)*('Allometric Coefficeints'!$C$8:$C$175="foliage"),0))</f>
        <v>1.6930000000000001</v>
      </c>
      <c r="Q45">
        <f>'Large Vegation Data Sheet '!O45*('Large Vegation Data Sheet '!$D45^'Large Vegation Data Sheet '!P45)</f>
        <v>0.59944420722642033</v>
      </c>
      <c r="R45" cm="1">
        <f t="array" ref="R45">INDEX('Allometric Coefficeints'!$G$8:$G$175,MATCH(1,($C45='Allometric Coefficeints'!$A$8:$A$175)*('Allometric Coefficeints'!$C$8:$C$175="wood"),0))</f>
        <v>3.0099999999999998E-2</v>
      </c>
      <c r="S45" cm="1">
        <f t="array" ref="S45">INDEX('Allometric Coefficeints'!$H$8:$H$175,MATCH(1,($C45='Allometric Coefficeints'!$A$8:$A$175)*('Allometric Coefficeints'!$C$8:$C$175="wood"),0))</f>
        <v>2.0312999999999999</v>
      </c>
      <c r="T45" cm="1">
        <f t="array" ref="T45">INDEX('Allometric Coefficeints'!$I$8:$I$175,MATCH(1,($C45='Allometric Coefficeints'!$A$8:$A$175)*('Allometric Coefficeints'!$C$8:$C$175="wood"),0))</f>
        <v>0.81710000000000005</v>
      </c>
      <c r="U45">
        <f t="shared" si="4"/>
        <v>2.947899381238249</v>
      </c>
      <c r="V45" cm="1">
        <f t="array" ref="V45">INDEX('Allometric Coefficeints'!$G$8:$G$175,MATCH(1,($C45='Allometric Coefficeints'!$A$8:$A$175)*('Allometric Coefficeints'!$C$8:$C$175="bark"),0))</f>
        <v>1.03E-2</v>
      </c>
      <c r="W45" cm="1">
        <f t="array" ref="W45">INDEX('Allometric Coefficeints'!$H$8:$H$175,MATCH(1,($C45='Allometric Coefficeints'!$A$8:$A$175)*('Allometric Coefficeints'!$C$8:$C$175="bark"),0))</f>
        <v>1.7111000000000001</v>
      </c>
      <c r="X45" cm="1">
        <f t="array" ref="X45">INDEX('Allometric Coefficeints'!$I$8:$I$175,MATCH(1,($C45='Allometric Coefficeints'!$A$8:$A$175)*('Allometric Coefficeints'!$C$8:$C$175="bark"),0))</f>
        <v>0.85089999999999999</v>
      </c>
      <c r="Y45">
        <f t="shared" si="5"/>
        <v>0.63620690126573454</v>
      </c>
      <c r="Z45" cm="1">
        <f t="array" ref="Z45">INDEX('Allometric Coefficeints'!$G$8:$G$175,MATCH(1,($C45='Allometric Coefficeints'!$A$8:$A$175)*('Allometric Coefficeints'!$C$8:$C$175="branches"),0))</f>
        <v>6.6100000000000006E-2</v>
      </c>
      <c r="AA45" cm="1">
        <f t="array" ref="AA45">INDEX('Allometric Coefficeints'!$H$8:$H$175,MATCH(1,($C45='Allometric Coefficeints'!$A$8:$A$175)*('Allometric Coefficeints'!$C$8:$C$175="branches"),0))</f>
        <v>2.5939999999999999</v>
      </c>
      <c r="AB45" cm="1">
        <f t="array" ref="AB45">INDEX('Allometric Coefficeints'!$I$8:$I$175,MATCH(1,($C45='Allometric Coefficeints'!$A$8:$A$175)*('Allometric Coefficeints'!$C$8:$C$175="branches"),0))</f>
        <v>-0.49330000000000002</v>
      </c>
      <c r="AC45">
        <f t="shared" si="6"/>
        <v>1.9432458441653793</v>
      </c>
      <c r="AD45" cm="1">
        <f t="array" ref="AD45">INDEX('Allometric Coefficeints'!$G$8:$G$175,MATCH(1,($C45='Allometric Coefficeints'!$A$8:$A$175)*('Allometric Coefficeints'!$C$8:$C$175="foliage"),0))</f>
        <v>2.5019</v>
      </c>
      <c r="AE45" cm="1">
        <f t="array" ref="AE45">INDEX('Allometric Coefficeints'!$H$8:$H$175,MATCH(1,($C45='Allometric Coefficeints'!$A$8:$A$175)*('Allometric Coefficeints'!$C$8:$C$175="foliage"),0))</f>
        <v>2.4527000000000001</v>
      </c>
      <c r="AF45" cm="1">
        <f t="array" ref="AF45">INDEX('Allometric Coefficeints'!$I$8:$I$175,MATCH(1,($C45='Allometric Coefficeints'!$A$8:$A$175)*('Allometric Coefficeints'!$C$8:$C$175="foliage"),0))</f>
        <v>-2.3008000000000002</v>
      </c>
      <c r="AG45">
        <f t="shared" si="7"/>
        <v>3.1947986392009149</v>
      </c>
      <c r="AH45">
        <f t="shared" si="0"/>
        <v>8.9416232000698717</v>
      </c>
      <c r="AI45">
        <f t="shared" si="1"/>
        <v>8.7221507658702784</v>
      </c>
      <c r="AJ45">
        <f t="shared" si="8"/>
        <v>8.7221507658702784</v>
      </c>
      <c r="AK45" cm="1">
        <f t="array" ref="AK45">IF(INDEX('Allometric Coefficeints'!$K$8:$K$175,MATCH(1,($C45='Allometric Coefficeints'!$A$8:$A$175)*('Allometric Coefficeints'!$C$8:$C$175="wood"),0))= "Deciduous",1.576*(AJ45^0.615), 0.222*AJ45)</f>
        <v>5.9708989397560606</v>
      </c>
      <c r="AL45">
        <f t="shared" si="2"/>
        <v>14.69304970562634</v>
      </c>
      <c r="AM45">
        <f t="shared" si="3"/>
        <v>7.3465248528131699</v>
      </c>
    </row>
    <row r="46" spans="1:39">
      <c r="A46" s="5" t="s">
        <v>178</v>
      </c>
      <c r="B46" s="5">
        <v>32</v>
      </c>
      <c r="C46" s="6" t="s">
        <v>90</v>
      </c>
      <c r="D46" s="5">
        <v>5</v>
      </c>
      <c r="E46" s="5">
        <v>5</v>
      </c>
      <c r="F46" cm="1">
        <f t="array" ref="F46">INDEX('Allometric Coefficeints'!$E$8:$E$175,MATCH(1,($C46='Allometric Coefficeints'!$A$8:$A$175)*('Allometric Coefficeints'!$C$8:$C$175="wood"),0))</f>
        <v>6.25E-2</v>
      </c>
      <c r="G46" cm="1">
        <f t="array" ref="G46">INDEX('Allometric Coefficeints'!$F$8:$F$175,MATCH(1,($C46='Allometric Coefficeints'!$A$8:$A$175)*('Allometric Coefficeints'!$C$8:$C$175="wood"),0))</f>
        <v>2.4474999999999998</v>
      </c>
      <c r="H46">
        <f>'Large Vegation Data Sheet '!$F46*('Large Vegation Data Sheet '!D46^'Large Vegation Data Sheet '!G46)</f>
        <v>3.2107693086469555</v>
      </c>
      <c r="I46" cm="1">
        <f t="array" ref="I46">INDEX('Allometric Coefficeints'!$E$8:$E$175,MATCH(1,($C46='Allometric Coefficeints'!$A$8:$A$175)*('Allometric Coefficeints'!$C$8:$C$175="bark"),0))</f>
        <v>1.7399999999999999E-2</v>
      </c>
      <c r="J46" cm="1">
        <f t="array" ref="J46">INDEX('Allometric Coefficeints'!$F$8:$F$175,MATCH(1,($C46='Allometric Coefficeints'!$A$8:$A$175)*('Allometric Coefficeints'!$C$8:$C$175="bark"),0))</f>
        <v>2.1109</v>
      </c>
      <c r="K46">
        <f>'Large Vegation Data Sheet '!I46*('Large Vegation Data Sheet '!$D46^'Large Vegation Data Sheet '!J46)</f>
        <v>0.52000201968504145</v>
      </c>
      <c r="L46" cm="1">
        <f t="array" ref="L46">INDEX('Allometric Coefficeints'!$E$8:$E$175,MATCH(1,($C46='Allometric Coefficeints'!$A$8:$A$175)*('Allometric Coefficeints'!$C$8:$C$175="branches"),0))</f>
        <v>1.9599999999999999E-2</v>
      </c>
      <c r="M46" cm="1">
        <f t="array" ref="M46">INDEX('Allometric Coefficeints'!$F$8:$F$175,MATCH(1,($C46='Allometric Coefficeints'!$A$8:$A$175)*('Allometric Coefficeints'!$C$8:$C$175="branches"),0))</f>
        <v>2.2652000000000001</v>
      </c>
      <c r="N46">
        <f>'Large Vegation Data Sheet '!L46*('Large Vegation Data Sheet '!$D46^'Large Vegation Data Sheet '!M46)</f>
        <v>0.7508668397690168</v>
      </c>
      <c r="O46" cm="1">
        <f t="array" ref="O46">INDEX('Allometric Coefficeints'!$E$8:$E$175,MATCH(1,($C46='Allometric Coefficeints'!$A$8:$A$175)*('Allometric Coefficeints'!$C$8:$C$175="foliage"),0))</f>
        <v>8.0100000000000005E-2</v>
      </c>
      <c r="P46" cm="1">
        <f t="array" ref="P46">INDEX('Allometric Coefficeints'!$F$8:$F$175,MATCH(1,($C46='Allometric Coefficeints'!$A$8:$A$175)*('Allometric Coefficeints'!$C$8:$C$175="foliage"),0))</f>
        <v>1.4875</v>
      </c>
      <c r="Q46">
        <f>'Large Vegation Data Sheet '!O46*('Large Vegation Data Sheet '!$D46^'Large Vegation Data Sheet '!P46)</f>
        <v>0.87770868859012463</v>
      </c>
      <c r="R46" cm="1">
        <f t="array" ref="R46">INDEX('Allometric Coefficeints'!$G$8:$G$175,MATCH(1,($C46='Allometric Coefficeints'!$A$8:$A$175)*('Allometric Coefficeints'!$C$8:$C$175="wood"),0))</f>
        <v>2.76E-2</v>
      </c>
      <c r="S46" cm="1">
        <f t="array" ref="S46">INDEX('Allometric Coefficeints'!$H$8:$H$175,MATCH(1,($C46='Allometric Coefficeints'!$A$8:$A$175)*('Allometric Coefficeints'!$C$8:$C$175="wood"),0))</f>
        <v>1.6724000000000001</v>
      </c>
      <c r="T46" cm="1">
        <f t="array" ref="T46">INDEX('Allometric Coefficeints'!$I$8:$I$175,MATCH(1,($C46='Allometric Coefficeints'!$A$8:$A$175)*('Allometric Coefficeints'!$C$8:$C$175="wood"),0))</f>
        <v>1.1443000000000001</v>
      </c>
      <c r="U46">
        <f t="shared" si="4"/>
        <v>2.568608369276026</v>
      </c>
      <c r="V46" cm="1">
        <f t="array" ref="V46">INDEX('Allometric Coefficeints'!$G$8:$G$175,MATCH(1,($C46='Allometric Coefficeints'!$A$8:$A$175)*('Allometric Coefficeints'!$C$8:$C$175="bark"),0))</f>
        <v>1.2E-2</v>
      </c>
      <c r="W46" cm="1">
        <f t="array" ref="W46">INDEX('Allometric Coefficeints'!$H$8:$H$175,MATCH(1,($C46='Allometric Coefficeints'!$A$8:$A$175)*('Allometric Coefficeints'!$C$8:$C$175="bark"),0))</f>
        <v>1.7059</v>
      </c>
      <c r="X46" cm="1">
        <f t="array" ref="X46">INDEX('Allometric Coefficeints'!$I$8:$I$175,MATCH(1,($C46='Allometric Coefficeints'!$A$8:$A$175)*('Allometric Coefficeints'!$C$8:$C$175="bark"),0))</f>
        <v>0.58109999999999995</v>
      </c>
      <c r="Y46">
        <f t="shared" si="5"/>
        <v>0.47613010919433862</v>
      </c>
      <c r="Z46" cm="1">
        <f t="array" ref="Z46">INDEX('Allometric Coefficeints'!$G$8:$G$175,MATCH(1,($C46='Allometric Coefficeints'!$A$8:$A$175)*('Allometric Coefficeints'!$C$8:$C$175="branches"),0))</f>
        <v>3.3599999999999998E-2</v>
      </c>
      <c r="AA46" cm="1">
        <f t="array" ref="AA46">INDEX('Allometric Coefficeints'!$H$8:$H$175,MATCH(1,($C46='Allometric Coefficeints'!$A$8:$A$175)*('Allometric Coefficeints'!$C$8:$C$175="branches"),0))</f>
        <v>3.1335000000000002</v>
      </c>
      <c r="AB46" cm="1">
        <f t="array" ref="AB46">INDEX('Allometric Coefficeints'!$I$8:$I$175,MATCH(1,($C46='Allometric Coefficeints'!$A$8:$A$175)*('Allometric Coefficeints'!$C$8:$C$175="branches"),0))</f>
        <v>-1.1558999999999999</v>
      </c>
      <c r="AC46">
        <f t="shared" si="6"/>
        <v>0.81025619080131006</v>
      </c>
      <c r="AD46" cm="1">
        <f t="array" ref="AD46">INDEX('Allometric Coefficeints'!$G$8:$G$175,MATCH(1,($C46='Allometric Coefficeints'!$A$8:$A$175)*('Allometric Coefficeints'!$C$8:$C$175="foliage"),0))</f>
        <v>0.13239999999999999</v>
      </c>
      <c r="AE46" cm="1">
        <f t="array" ref="AE46">INDEX('Allometric Coefficeints'!$H$8:$H$175,MATCH(1,($C46='Allometric Coefficeints'!$A$8:$A$175)*('Allometric Coefficeints'!$C$8:$C$175="foliage"),0))</f>
        <v>2.1139999999999999</v>
      </c>
      <c r="AF46" cm="1">
        <f t="array" ref="AF46">INDEX('Allometric Coefficeints'!$I$8:$I$175,MATCH(1,($C46='Allometric Coefficeints'!$A$8:$A$175)*('Allometric Coefficeints'!$C$8:$C$175="foliage"),0))</f>
        <v>-0.87809999999999999</v>
      </c>
      <c r="AG46">
        <f t="shared" si="7"/>
        <v>0.96770951988587772</v>
      </c>
      <c r="AH46">
        <f t="shared" si="0"/>
        <v>5.3593468566911389</v>
      </c>
      <c r="AI46">
        <f t="shared" si="1"/>
        <v>4.8227041891575526</v>
      </c>
      <c r="AJ46">
        <f t="shared" si="8"/>
        <v>4.8227041891575526</v>
      </c>
      <c r="AK46" cm="1">
        <f t="array" ref="AK46">IF(INDEX('Allometric Coefficeints'!$K$8:$K$175,MATCH(1,($C46='Allometric Coefficeints'!$A$8:$A$175)*('Allometric Coefficeints'!$C$8:$C$175="wood"),0))= "Deciduous",1.576*(AJ46^0.615), 0.222*AJ46)</f>
        <v>1.0706403299929768</v>
      </c>
      <c r="AL46">
        <f t="shared" si="2"/>
        <v>5.8933445191505296</v>
      </c>
      <c r="AM46">
        <f t="shared" si="3"/>
        <v>2.9466722595752648</v>
      </c>
    </row>
    <row r="47" spans="1:39">
      <c r="A47" s="5" t="s">
        <v>178</v>
      </c>
      <c r="B47" s="5">
        <v>33</v>
      </c>
      <c r="C47" s="6" t="s">
        <v>92</v>
      </c>
      <c r="D47" s="5">
        <v>5</v>
      </c>
      <c r="E47" s="5">
        <v>5</v>
      </c>
      <c r="F47" cm="1">
        <f t="array" ref="F47">INDEX('Allometric Coefficeints'!$E$8:$E$175,MATCH(1,($C47='Allometric Coefficeints'!$A$8:$A$175)*('Allometric Coefficeints'!$C$8:$C$175="wood"),0))</f>
        <v>6.08E-2</v>
      </c>
      <c r="G47" cm="1">
        <f t="array" ref="G47">INDEX('Allometric Coefficeints'!$F$8:$F$175,MATCH(1,($C47='Allometric Coefficeints'!$A$8:$A$175)*('Allometric Coefficeints'!$C$8:$C$175="wood"),0))</f>
        <v>2.4735</v>
      </c>
      <c r="H47">
        <f>'Large Vegation Data Sheet '!$F47*('Large Vegation Data Sheet '!D47^'Large Vegation Data Sheet '!G47)</f>
        <v>3.2569109551682685</v>
      </c>
      <c r="I47" cm="1">
        <f t="array" ref="I47">INDEX('Allometric Coefficeints'!$E$8:$E$175,MATCH(1,($C47='Allometric Coefficeints'!$A$8:$A$175)*('Allometric Coefficeints'!$C$8:$C$175="bark"),0))</f>
        <v>1.5900000000000001E-2</v>
      </c>
      <c r="J47" cm="1">
        <f t="array" ref="J47">INDEX('Allometric Coefficeints'!$F$8:$F$175,MATCH(1,($C47='Allometric Coefficeints'!$A$8:$A$175)*('Allometric Coefficeints'!$C$8:$C$175="bark"),0))</f>
        <v>2.4123000000000001</v>
      </c>
      <c r="K47">
        <f>'Large Vegation Data Sheet '!I47*('Large Vegation Data Sheet '!$D47^'Large Vegation Data Sheet '!J47)</f>
        <v>0.7718314409070407</v>
      </c>
      <c r="L47" cm="1">
        <f t="array" ref="L47">INDEX('Allometric Coefficeints'!$E$8:$E$175,MATCH(1,($C47='Allometric Coefficeints'!$A$8:$A$175)*('Allometric Coefficeints'!$C$8:$C$175="branches"),0))</f>
        <v>8.2000000000000007E-3</v>
      </c>
      <c r="M47" cm="1">
        <f t="array" ref="M47">INDEX('Allometric Coefficeints'!$F$8:$F$175,MATCH(1,($C47='Allometric Coefficeints'!$A$8:$A$175)*('Allometric Coefficeints'!$C$8:$C$175="branches"),0))</f>
        <v>2.5139</v>
      </c>
      <c r="N47">
        <f>'Large Vegation Data Sheet '!L47*('Large Vegation Data Sheet '!$D47^'Large Vegation Data Sheet '!M47)</f>
        <v>0.46876431821258291</v>
      </c>
      <c r="O47" cm="1">
        <f t="array" ref="O47">INDEX('Allometric Coefficeints'!$E$8:$E$175,MATCH(1,($C47='Allometric Coefficeints'!$A$8:$A$175)*('Allometric Coefficeints'!$C$8:$C$175="foliage"),0))</f>
        <v>2.35E-2</v>
      </c>
      <c r="P47" cm="1">
        <f t="array" ref="P47">INDEX('Allometric Coefficeints'!$F$8:$F$175,MATCH(1,($C47='Allometric Coefficeints'!$A$8:$A$175)*('Allometric Coefficeints'!$C$8:$C$175="foliage"),0))</f>
        <v>1.6656</v>
      </c>
      <c r="Q47">
        <f>'Large Vegation Data Sheet '!O47*('Large Vegation Data Sheet '!$D47^'Large Vegation Data Sheet '!P47)</f>
        <v>0.3429827684333554</v>
      </c>
      <c r="R47" cm="1">
        <f t="array" ref="R47">INDEX('Allometric Coefficeints'!$G$8:$G$175,MATCH(1,($C47='Allometric Coefficeints'!$A$8:$A$175)*('Allometric Coefficeints'!$C$8:$C$175="wood"),0))</f>
        <v>1.43E-2</v>
      </c>
      <c r="S47" cm="1">
        <f t="array" ref="S47">INDEX('Allometric Coefficeints'!$H$8:$H$175,MATCH(1,($C47='Allometric Coefficeints'!$A$8:$A$175)*('Allometric Coefficeints'!$C$8:$C$175="wood"),0))</f>
        <v>1.9369000000000001</v>
      </c>
      <c r="T47" cm="1">
        <f t="array" ref="T47">INDEX('Allometric Coefficeints'!$I$8:$I$175,MATCH(1,($C47='Allometric Coefficeints'!$A$8:$A$175)*('Allometric Coefficeints'!$C$8:$C$175="wood"),0))</f>
        <v>1.0579000000000001</v>
      </c>
      <c r="U47">
        <f t="shared" si="4"/>
        <v>1.7726026998831634</v>
      </c>
      <c r="V47" cm="1">
        <f t="array" ref="V47">INDEX('Allometric Coefficeints'!$G$8:$G$175,MATCH(1,($C47='Allometric Coefficeints'!$A$8:$A$175)*('Allometric Coefficeints'!$C$8:$C$175="bark"),0))</f>
        <v>6.3E-3</v>
      </c>
      <c r="W47" cm="1">
        <f t="array" ref="W47">INDEX('Allometric Coefficeints'!$H$8:$H$175,MATCH(1,($C47='Allometric Coefficeints'!$A$8:$A$175)*('Allometric Coefficeints'!$C$8:$C$175="bark"),0))</f>
        <v>2.0743999999999998</v>
      </c>
      <c r="X47" cm="1">
        <f t="array" ref="X47">INDEX('Allometric Coefficeints'!$I$8:$I$175,MATCH(1,($C47='Allometric Coefficeints'!$A$8:$A$175)*('Allometric Coefficeints'!$C$8:$C$175="bark"),0))</f>
        <v>0.66910000000000003</v>
      </c>
      <c r="Y47">
        <f t="shared" si="5"/>
        <v>0.52115241708633364</v>
      </c>
      <c r="Z47" cm="1">
        <f t="array" ref="Z47">INDEX('Allometric Coefficeints'!$G$8:$G$175,MATCH(1,($C47='Allometric Coefficeints'!$A$8:$A$175)*('Allometric Coefficeints'!$C$8:$C$175="branches"),0))</f>
        <v>1.4999999999999999E-2</v>
      </c>
      <c r="AA47" cm="1">
        <f t="array" ref="AA47">INDEX('Allometric Coefficeints'!$H$8:$H$175,MATCH(1,($C47='Allometric Coefficeints'!$A$8:$A$175)*('Allometric Coefficeints'!$C$8:$C$175="branches"),0))</f>
        <v>2.9068000000000001</v>
      </c>
      <c r="AB47" cm="1">
        <f t="array" ref="AB47">INDEX('Allometric Coefficeints'!$I$8:$I$175,MATCH(1,($C47='Allometric Coefficeints'!$A$8:$A$175)*('Allometric Coefficeints'!$C$8:$C$175="branches"),0))</f>
        <v>-0.63060000000000005</v>
      </c>
      <c r="AC47">
        <f t="shared" si="6"/>
        <v>0.58490695154021677</v>
      </c>
      <c r="AD47" cm="1">
        <f t="array" ref="AD47">INDEX('Allometric Coefficeints'!$G$8:$G$175,MATCH(1,($C47='Allometric Coefficeints'!$A$8:$A$175)*('Allometric Coefficeints'!$C$8:$C$175="foliage"),0))</f>
        <v>2.8400000000000002E-2</v>
      </c>
      <c r="AE47" cm="1">
        <f t="array" ref="AE47">INDEX('Allometric Coefficeints'!$H$8:$H$175,MATCH(1,($C47='Allometric Coefficeints'!$A$8:$A$175)*('Allometric Coefficeints'!$C$8:$C$175="foliage"),0))</f>
        <v>1.6020000000000001</v>
      </c>
      <c r="AF47" cm="1">
        <f t="array" ref="AF47">INDEX('Allometric Coefficeints'!$I$8:$I$175,MATCH(1,($C47='Allometric Coefficeints'!$A$8:$A$175)*('Allometric Coefficeints'!$C$8:$C$175="foliage"),0))</f>
        <v>0</v>
      </c>
      <c r="AG47">
        <f t="shared" si="7"/>
        <v>0.37416941677868326</v>
      </c>
      <c r="AH47">
        <f t="shared" si="0"/>
        <v>4.8404894827212468</v>
      </c>
      <c r="AI47">
        <f t="shared" si="1"/>
        <v>3.2528314852883971</v>
      </c>
      <c r="AJ47">
        <f t="shared" si="8"/>
        <v>3.2528314852883971</v>
      </c>
      <c r="AK47" cm="1">
        <f t="array" ref="AK47">IF(INDEX('Allometric Coefficeints'!$K$8:$K$175,MATCH(1,($C47='Allometric Coefficeints'!$A$8:$A$175)*('Allometric Coefficeints'!$C$8:$C$175="wood"),0))= "Deciduous",1.576*(AJ47^0.615), 0.222*AJ47)</f>
        <v>3.2553454044109973</v>
      </c>
      <c r="AL47">
        <f t="shared" si="2"/>
        <v>6.5081768896993939</v>
      </c>
      <c r="AM47">
        <f t="shared" si="3"/>
        <v>3.2540884448496969</v>
      </c>
    </row>
    <row r="48" spans="1:39">
      <c r="A48" s="5" t="s">
        <v>178</v>
      </c>
      <c r="B48" s="5">
        <v>34</v>
      </c>
      <c r="C48" s="6" t="s">
        <v>94</v>
      </c>
      <c r="D48" s="5">
        <v>5</v>
      </c>
      <c r="E48" s="5">
        <v>5</v>
      </c>
      <c r="F48" cm="1">
        <f t="array" ref="F48">INDEX('Allometric Coefficeints'!$E$8:$E$175,MATCH(1,($C48='Allometric Coefficeints'!$A$8:$A$175)*('Allometric Coefficeints'!$C$8:$C$175="wood"),0))</f>
        <v>1.41E-2</v>
      </c>
      <c r="G48" cm="1">
        <f t="array" ref="G48">INDEX('Allometric Coefficeints'!$F$8:$F$175,MATCH(1,($C48='Allometric Coefficeints'!$A$8:$A$175)*('Allometric Coefficeints'!$C$8:$C$175="wood"),0))</f>
        <v>2.8668</v>
      </c>
      <c r="H48">
        <f>'Large Vegation Data Sheet '!$F48*('Large Vegation Data Sheet '!D48^'Large Vegation Data Sheet '!G48)</f>
        <v>1.422414992161583</v>
      </c>
      <c r="I48" cm="1">
        <f t="array" ref="I48">INDEX('Allometric Coefficeints'!$E$8:$E$175,MATCH(1,($C48='Allometric Coefficeints'!$A$8:$A$175)*('Allometric Coefficeints'!$C$8:$C$175="bark"),0))</f>
        <v>2.5000000000000001E-3</v>
      </c>
      <c r="J48" cm="1">
        <f t="array" ref="J48">INDEX('Allometric Coefficeints'!$F$8:$F$175,MATCH(1,($C48='Allometric Coefficeints'!$A$8:$A$175)*('Allometric Coefficeints'!$C$8:$C$175="bark"),0))</f>
        <v>2.8062</v>
      </c>
      <c r="K48">
        <f>'Large Vegation Data Sheet '!I48*('Large Vegation Data Sheet '!$D48^'Large Vegation Data Sheet '!J48)</f>
        <v>0.2287650288176365</v>
      </c>
      <c r="L48" cm="1">
        <f t="array" ref="L48">INDEX('Allometric Coefficeints'!$E$8:$E$175,MATCH(1,($C48='Allometric Coefficeints'!$A$8:$A$175)*('Allometric Coefficeints'!$C$8:$C$175="branches"),0))</f>
        <v>7.0300000000000001E-2</v>
      </c>
      <c r="M48" cm="1">
        <f t="array" ref="M48">INDEX('Allometric Coefficeints'!$F$8:$F$175,MATCH(1,($C48='Allometric Coefficeints'!$A$8:$A$175)*('Allometric Coefficeints'!$C$8:$C$175="branches"),0))</f>
        <v>1.9547000000000001</v>
      </c>
      <c r="N48">
        <f>'Large Vegation Data Sheet '!L48*('Large Vegation Data Sheet '!$D48^'Large Vegation Data Sheet '!M48)</f>
        <v>1.6339245286418393</v>
      </c>
      <c r="O48" cm="1">
        <f t="array" ref="O48">INDEX('Allometric Coefficeints'!$E$8:$E$175,MATCH(1,($C48='Allometric Coefficeints'!$A$8:$A$175)*('Allometric Coefficeints'!$C$8:$C$175="foliage"),0))</f>
        <v>0.1676</v>
      </c>
      <c r="P48" cm="1">
        <f t="array" ref="P48">INDEX('Allometric Coefficeints'!$F$8:$F$175,MATCH(1,($C48='Allometric Coefficeints'!$A$8:$A$175)*('Allometric Coefficeints'!$C$8:$C$175="foliage"),0))</f>
        <v>1.4339</v>
      </c>
      <c r="Q48">
        <f>'Large Vegation Data Sheet '!O48*('Large Vegation Data Sheet '!$D48^'Large Vegation Data Sheet '!P48)</f>
        <v>1.6847175635861749</v>
      </c>
      <c r="R48" cm="1">
        <f t="array" ref="R48">INDEX('Allometric Coefficeints'!$G$8:$G$175,MATCH(1,($C48='Allometric Coefficeints'!$A$8:$A$175)*('Allometric Coefficeints'!$C$8:$C$175="wood"),0))</f>
        <v>1.1299999999999999E-2</v>
      </c>
      <c r="S48" cm="1">
        <f t="array" ref="S48">INDEX('Allometric Coefficeints'!$H$8:$H$175,MATCH(1,($C48='Allometric Coefficeints'!$A$8:$A$175)*('Allometric Coefficeints'!$C$8:$C$175="wood"),0))</f>
        <v>1.9332</v>
      </c>
      <c r="T48" cm="1">
        <f t="array" ref="T48">INDEX('Allometric Coefficeints'!$I$8:$I$175,MATCH(1,($C48='Allometric Coefficeints'!$A$8:$A$175)*('Allometric Coefficeints'!$C$8:$C$175="wood"),0))</f>
        <v>1.1125</v>
      </c>
      <c r="U48">
        <f t="shared" si="4"/>
        <v>1.5203073169661641</v>
      </c>
      <c r="V48" cm="1">
        <f t="array" ref="V48">INDEX('Allometric Coefficeints'!$G$8:$G$175,MATCH(1,($C48='Allometric Coefficeints'!$A$8:$A$175)*('Allometric Coefficeints'!$C$8:$C$175="bark"),0))</f>
        <v>1.9E-3</v>
      </c>
      <c r="W48" cm="1">
        <f t="array" ref="W48">INDEX('Allometric Coefficeints'!$H$8:$H$175,MATCH(1,($C48='Allometric Coefficeints'!$A$8:$A$175)*('Allometric Coefficeints'!$C$8:$C$175="bark"),0))</f>
        <v>2.3355999999999999</v>
      </c>
      <c r="X48" cm="1">
        <f t="array" ref="X48">INDEX('Allometric Coefficeints'!$I$8:$I$175,MATCH(1,($C48='Allometric Coefficeints'!$A$8:$A$175)*('Allometric Coefficeints'!$C$8:$C$175="bark"),0))</f>
        <v>0.6371</v>
      </c>
      <c r="Y48">
        <f t="shared" si="5"/>
        <v>0.2272907348968487</v>
      </c>
      <c r="Z48" cm="1">
        <f t="array" ref="Z48">INDEX('Allometric Coefficeints'!$G$8:$G$175,MATCH(1,($C48='Allometric Coefficeints'!$A$8:$A$175)*('Allometric Coefficeints'!$C$8:$C$175="branches"),0))</f>
        <v>6.0900000000000003E-2</v>
      </c>
      <c r="AA48" cm="1">
        <f t="array" ref="AA48">INDEX('Allometric Coefficeints'!$H$8:$H$175,MATCH(1,($C48='Allometric Coefficeints'!$A$8:$A$175)*('Allometric Coefficeints'!$C$8:$C$175="branches"),0))</f>
        <v>2.0021</v>
      </c>
      <c r="AB48" cm="1">
        <f t="array" ref="AB48">INDEX('Allometric Coefficeints'!$I$8:$I$175,MATCH(1,($C48='Allometric Coefficeints'!$A$8:$A$175)*('Allometric Coefficeints'!$C$8:$C$175="branches"),0))</f>
        <v>0</v>
      </c>
      <c r="AC48">
        <f t="shared" si="6"/>
        <v>1.5276544810669273</v>
      </c>
      <c r="AD48" cm="1">
        <f t="array" ref="AD48">INDEX('Allometric Coefficeints'!$G$8:$G$175,MATCH(1,($C48='Allometric Coefficeints'!$A$8:$A$175)*('Allometric Coefficeints'!$C$8:$C$175="foliage"),0))</f>
        <v>0.2656</v>
      </c>
      <c r="AE48" cm="1">
        <f t="array" ref="AE48">INDEX('Allometric Coefficeints'!$H$8:$H$175,MATCH(1,($C48='Allometric Coefficeints'!$A$8:$A$175)*('Allometric Coefficeints'!$C$8:$C$175="foliage"),0))</f>
        <v>2.0106999999999999</v>
      </c>
      <c r="AF48" cm="1">
        <f t="array" ref="AF48">INDEX('Allometric Coefficeints'!$I$8:$I$175,MATCH(1,($C48='Allometric Coefficeints'!$A$8:$A$175)*('Allometric Coefficeints'!$C$8:$C$175="foliage"),0))</f>
        <v>-0.79630000000000001</v>
      </c>
      <c r="AG48">
        <f t="shared" si="7"/>
        <v>1.8752416656808697</v>
      </c>
      <c r="AH48">
        <f t="shared" si="0"/>
        <v>4.9698221132072335</v>
      </c>
      <c r="AI48">
        <f t="shared" si="1"/>
        <v>5.1504941986108097</v>
      </c>
      <c r="AJ48">
        <f t="shared" si="8"/>
        <v>5.1504941986108097</v>
      </c>
      <c r="AK48" cm="1">
        <f t="array" ref="AK48">IF(INDEX('Allometric Coefficeints'!$K$8:$K$175,MATCH(1,($C48='Allometric Coefficeints'!$A$8:$A$175)*('Allometric Coefficeints'!$C$8:$C$175="wood"),0))= "Deciduous",1.576*(AJ48^0.615), 0.222*AJ48)</f>
        <v>1.1434097120915998</v>
      </c>
      <c r="AL48">
        <f t="shared" si="2"/>
        <v>6.2939039107024097</v>
      </c>
      <c r="AM48">
        <f t="shared" si="3"/>
        <v>3.1469519553512049</v>
      </c>
    </row>
    <row r="49" spans="1:39">
      <c r="A49" s="5" t="s">
        <v>178</v>
      </c>
      <c r="B49" s="5">
        <v>35</v>
      </c>
      <c r="C49" s="6" t="s">
        <v>96</v>
      </c>
      <c r="D49" s="5">
        <v>5</v>
      </c>
      <c r="E49" s="5">
        <v>5</v>
      </c>
      <c r="F49" cm="1">
        <f t="array" ref="F49">INDEX('Allometric Coefficeints'!$E$8:$E$175,MATCH(1,($C49='Allometric Coefficeints'!$A$8:$A$175)*('Allometric Coefficeints'!$C$8:$C$175="wood"),0))</f>
        <v>1.11E-2</v>
      </c>
      <c r="G49" cm="1">
        <f t="array" ref="G49">INDEX('Allometric Coefficeints'!$F$8:$F$175,MATCH(1,($C49='Allometric Coefficeints'!$A$8:$A$175)*('Allometric Coefficeints'!$C$8:$C$175="wood"),0))</f>
        <v>2.8027000000000002</v>
      </c>
      <c r="H49">
        <f>'Large Vegation Data Sheet '!$F49*('Large Vegation Data Sheet '!D49^'Large Vegation Data Sheet '!G49)</f>
        <v>1.010011247081279</v>
      </c>
      <c r="I49" cm="1">
        <f t="array" ref="I49">INDEX('Allometric Coefficeints'!$E$8:$E$175,MATCH(1,($C49='Allometric Coefficeints'!$A$8:$A$175)*('Allometric Coefficeints'!$C$8:$C$175="bark"),0))</f>
        <v>2.9999999999999997E-4</v>
      </c>
      <c r="J49" cm="1">
        <f t="array" ref="J49">INDEX('Allometric Coefficeints'!$F$8:$F$175,MATCH(1,($C49='Allometric Coefficeints'!$A$8:$A$175)*('Allometric Coefficeints'!$C$8:$C$175="bark"),0))</f>
        <v>3.2721</v>
      </c>
      <c r="K49">
        <f>'Large Vegation Data Sheet '!I49*('Large Vegation Data Sheet '!$D49^'Large Vegation Data Sheet '!J49)</f>
        <v>5.8106003497985254E-2</v>
      </c>
      <c r="L49" cm="1">
        <f t="array" ref="L49">INDEX('Allometric Coefficeints'!$E$8:$E$175,MATCH(1,($C49='Allometric Coefficeints'!$A$8:$A$175)*('Allometric Coefficeints'!$C$8:$C$175="branches"),0))</f>
        <v>0.1158</v>
      </c>
      <c r="M49" cm="1">
        <f t="array" ref="M49">INDEX('Allometric Coefficeints'!$F$8:$F$175,MATCH(1,($C49='Allometric Coefficeints'!$A$8:$A$175)*('Allometric Coefficeints'!$C$8:$C$175="branches"),0))</f>
        <v>1.7196</v>
      </c>
      <c r="N49">
        <f>'Large Vegation Data Sheet '!L49*('Large Vegation Data Sheet '!$D49^'Large Vegation Data Sheet '!M49)</f>
        <v>1.8435604340293903</v>
      </c>
      <c r="O49" cm="1">
        <f t="array" ref="O49">INDEX('Allometric Coefficeints'!$E$8:$E$175,MATCH(1,($C49='Allometric Coefficeints'!$A$8:$A$175)*('Allometric Coefficeints'!$C$8:$C$175="foliage"),0))</f>
        <v>0.12330000000000001</v>
      </c>
      <c r="P49" cm="1">
        <f t="array" ref="P49">INDEX('Allometric Coefficeints'!$F$8:$F$175,MATCH(1,($C49='Allometric Coefficeints'!$A$8:$A$175)*('Allometric Coefficeints'!$C$8:$C$175="foliage"),0))</f>
        <v>1.5152000000000001</v>
      </c>
      <c r="Q49">
        <f>'Large Vegation Data Sheet '!O49*('Large Vegation Data Sheet '!$D49^'Large Vegation Data Sheet '!P49)</f>
        <v>1.4126755452061224</v>
      </c>
      <c r="R49" cm="1">
        <f t="array" ref="R49">INDEX('Allometric Coefficeints'!$G$8:$G$175,MATCH(1,($C49='Allometric Coefficeints'!$A$8:$A$175)*('Allometric Coefficeints'!$C$8:$C$175="wood"),0))</f>
        <v>1.8800000000000001E-2</v>
      </c>
      <c r="S49" cm="1">
        <f t="array" ref="S49">INDEX('Allometric Coefficeints'!$H$8:$H$175,MATCH(1,($C49='Allometric Coefficeints'!$A$8:$A$175)*('Allometric Coefficeints'!$C$8:$C$175="wood"),0))</f>
        <v>1.3375999999999999</v>
      </c>
      <c r="T49" cm="1">
        <f t="array" ref="T49">INDEX('Allometric Coefficeints'!$I$8:$I$175,MATCH(1,($C49='Allometric Coefficeints'!$A$8:$A$175)*('Allometric Coefficeints'!$C$8:$C$175="wood"),0))</f>
        <v>1.5293000000000001</v>
      </c>
      <c r="U49">
        <f t="shared" si="4"/>
        <v>1.8968585859286271</v>
      </c>
      <c r="V49" cm="1">
        <f t="array" ref="V49">INDEX('Allometric Coefficeints'!$G$8:$G$175,MATCH(1,($C49='Allometric Coefficeints'!$A$8:$A$175)*('Allometric Coefficeints'!$C$8:$C$175="bark"),0))</f>
        <v>2.0000000000000001E-4</v>
      </c>
      <c r="W49" cm="1">
        <f t="array" ref="W49">INDEX('Allometric Coefficeints'!$H$8:$H$175,MATCH(1,($C49='Allometric Coefficeints'!$A$8:$A$175)*('Allometric Coefficeints'!$C$8:$C$175="bark"),0))</f>
        <v>2.4369000000000001</v>
      </c>
      <c r="X49" cm="1">
        <f t="array" ref="X49">INDEX('Allometric Coefficeints'!$I$8:$I$175,MATCH(1,($C49='Allometric Coefficeints'!$A$8:$A$175)*('Allometric Coefficeints'!$C$8:$C$175="bark"),0))</f>
        <v>1.1315</v>
      </c>
      <c r="Y49">
        <f t="shared" si="5"/>
        <v>6.240718008968929E-2</v>
      </c>
      <c r="Z49" cm="1">
        <f t="array" ref="Z49">INDEX('Allometric Coefficeints'!$G$8:$G$175,MATCH(1,($C49='Allometric Coefficeints'!$A$8:$A$175)*('Allometric Coefficeints'!$C$8:$C$175="branches"),0))</f>
        <v>6.1100000000000002E-2</v>
      </c>
      <c r="AA49" cm="1">
        <f t="array" ref="AA49">INDEX('Allometric Coefficeints'!$H$8:$H$175,MATCH(1,($C49='Allometric Coefficeints'!$A$8:$A$175)*('Allometric Coefficeints'!$C$8:$C$175="branches"),0))</f>
        <v>1.9208000000000001</v>
      </c>
      <c r="AB49" cm="1">
        <f t="array" ref="AB49">INDEX('Allometric Coefficeints'!$I$8:$I$175,MATCH(1,($C49='Allometric Coefficeints'!$A$8:$A$175)*('Allometric Coefficeints'!$C$8:$C$175="branches"),0))</f>
        <v>0</v>
      </c>
      <c r="AC49">
        <f t="shared" si="6"/>
        <v>1.3446919177737138</v>
      </c>
      <c r="AD49" cm="1">
        <f t="array" ref="AD49">INDEX('Allometric Coefficeints'!$G$8:$G$175,MATCH(1,($C49='Allometric Coefficeints'!$A$8:$A$175)*('Allometric Coefficeints'!$C$8:$C$175="foliage"),0))</f>
        <v>0.10970000000000001</v>
      </c>
      <c r="AE49" cm="1">
        <f t="array" ref="AE49">INDEX('Allometric Coefficeints'!$H$8:$H$175,MATCH(1,($C49='Allometric Coefficeints'!$A$8:$A$175)*('Allometric Coefficeints'!$C$8:$C$175="foliage"),0))</f>
        <v>1.5529999999999999</v>
      </c>
      <c r="AF49" cm="1">
        <f t="array" ref="AF49">INDEX('Allometric Coefficeints'!$I$8:$I$175,MATCH(1,($C49='Allometric Coefficeints'!$A$8:$A$175)*('Allometric Coefficeints'!$C$8:$C$175="foliage"),0))</f>
        <v>0</v>
      </c>
      <c r="AG49">
        <f t="shared" si="7"/>
        <v>1.3356942128362099</v>
      </c>
      <c r="AH49">
        <f t="shared" si="0"/>
        <v>4.3243532298147764</v>
      </c>
      <c r="AI49">
        <f t="shared" si="1"/>
        <v>4.6396518966282398</v>
      </c>
      <c r="AJ49">
        <f t="shared" si="8"/>
        <v>4.6396518966282398</v>
      </c>
      <c r="AK49" cm="1">
        <f t="array" ref="AK49">IF(INDEX('Allometric Coefficeints'!$K$8:$K$175,MATCH(1,($C49='Allometric Coefficeints'!$A$8:$A$175)*('Allometric Coefficeints'!$C$8:$C$175="wood"),0))= "Deciduous",1.576*(AJ49^0.615), 0.222*AJ49)</f>
        <v>1.0300027210514693</v>
      </c>
      <c r="AL49">
        <f t="shared" si="2"/>
        <v>5.6696546176797096</v>
      </c>
      <c r="AM49">
        <f t="shared" si="3"/>
        <v>2.8348273088398548</v>
      </c>
    </row>
    <row r="50" spans="1:39">
      <c r="A50" s="5" t="s">
        <v>178</v>
      </c>
      <c r="B50" s="5">
        <v>36</v>
      </c>
      <c r="C50" s="6" t="s">
        <v>98</v>
      </c>
      <c r="D50" s="5">
        <v>5</v>
      </c>
      <c r="E50" s="5">
        <v>5</v>
      </c>
      <c r="F50" cm="1">
        <f t="array" ref="F50">INDEX('Allometric Coefficeints'!$E$8:$E$175,MATCH(1,($C50='Allometric Coefficeints'!$A$8:$A$175)*('Allometric Coefficeints'!$C$8:$C$175="wood"),0))</f>
        <v>0.18609999999999999</v>
      </c>
      <c r="G50" cm="1">
        <f t="array" ref="G50">INDEX('Allometric Coefficeints'!$F$8:$F$175,MATCH(1,($C50='Allometric Coefficeints'!$A$8:$A$175)*('Allometric Coefficeints'!$C$8:$C$175="wood"),0))</f>
        <v>2.1665000000000001</v>
      </c>
      <c r="H50">
        <f>'Large Vegation Data Sheet '!$F50*('Large Vegation Data Sheet '!D50^'Large Vegation Data Sheet '!G50)</f>
        <v>6.0822586893789286</v>
      </c>
      <c r="I50" cm="1">
        <f t="array" ref="I50">INDEX('Allometric Coefficeints'!$E$8:$E$175,MATCH(1,($C50='Allometric Coefficeints'!$A$8:$A$175)*('Allometric Coefficeints'!$C$8:$C$175="bark"),0))</f>
        <v>4.0599999999999997E-2</v>
      </c>
      <c r="J50" cm="1">
        <f t="array" ref="J50">INDEX('Allometric Coefficeints'!$F$8:$F$175,MATCH(1,($C50='Allometric Coefficeints'!$A$8:$A$175)*('Allometric Coefficeints'!$C$8:$C$175="bark"),0))</f>
        <v>1.9945999999999999</v>
      </c>
      <c r="K50">
        <f>'Large Vegation Data Sheet '!I50*('Large Vegation Data Sheet '!$D50^'Large Vegation Data Sheet '!J50)</f>
        <v>1.0062168929232174</v>
      </c>
      <c r="L50" cm="1">
        <f t="array" ref="L50">INDEX('Allometric Coefficeints'!$E$8:$E$175,MATCH(1,($C50='Allometric Coefficeints'!$A$8:$A$175)*('Allometric Coefficeints'!$C$8:$C$175="branches"),0))</f>
        <v>4.6100000000000002E-2</v>
      </c>
      <c r="M50" cm="1">
        <f t="array" ref="M50">INDEX('Allometric Coefficeints'!$F$8:$F$175,MATCH(1,($C50='Allometric Coefficeints'!$A$8:$A$175)*('Allometric Coefficeints'!$C$8:$C$175="branches"),0))</f>
        <v>2.2290999999999999</v>
      </c>
      <c r="N50">
        <f>'Large Vegation Data Sheet '!L50*('Large Vegation Data Sheet '!$D50^'Large Vegation Data Sheet '!M50)</f>
        <v>1.6663835204897983</v>
      </c>
      <c r="O50" cm="1">
        <f t="array" ref="O50">INDEX('Allometric Coefficeints'!$E$8:$E$175,MATCH(1,($C50='Allometric Coefficeints'!$A$8:$A$175)*('Allometric Coefficeints'!$C$8:$C$175="foliage"),0))</f>
        <v>0.1106</v>
      </c>
      <c r="P50" cm="1">
        <f t="array" ref="P50">INDEX('Allometric Coefficeints'!$F$8:$F$175,MATCH(1,($C50='Allometric Coefficeints'!$A$8:$A$175)*('Allometric Coefficeints'!$C$8:$C$175="foliage"),0))</f>
        <v>1.2277</v>
      </c>
      <c r="Q50">
        <f>'Large Vegation Data Sheet '!O50*('Large Vegation Data Sheet '!$D50^'Large Vegation Data Sheet '!P50)</f>
        <v>0.79777532818694497</v>
      </c>
      <c r="R50" cm="1">
        <f t="array" ref="R50">INDEX('Allometric Coefficeints'!$G$8:$G$175,MATCH(1,($C50='Allometric Coefficeints'!$A$8:$A$175)*('Allometric Coefficeints'!$C$8:$C$175="wood"),0))</f>
        <v>2.24E-2</v>
      </c>
      <c r="S50" cm="1">
        <f t="array" ref="S50">INDEX('Allometric Coefficeints'!$H$8:$H$175,MATCH(1,($C50='Allometric Coefficeints'!$A$8:$A$175)*('Allometric Coefficeints'!$C$8:$C$175="wood"),0))</f>
        <v>1.7438</v>
      </c>
      <c r="T50" cm="1">
        <f t="array" ref="T50">INDEX('Allometric Coefficeints'!$I$8:$I$175,MATCH(1,($C50='Allometric Coefficeints'!$A$8:$A$175)*('Allometric Coefficeints'!$C$8:$C$175="wood"),0))</f>
        <v>1.1899</v>
      </c>
      <c r="U50">
        <f t="shared" si="4"/>
        <v>2.5166123298880443</v>
      </c>
      <c r="V50" cm="1">
        <f t="array" ref="V50">INDEX('Allometric Coefficeints'!$G$8:$G$175,MATCH(1,($C50='Allometric Coefficeints'!$A$8:$A$175)*('Allometric Coefficeints'!$C$8:$C$175="bark"),0))</f>
        <v>1.26E-2</v>
      </c>
      <c r="W50" cm="1">
        <f t="array" ref="W50">INDEX('Allometric Coefficeints'!$H$8:$H$175,MATCH(1,($C50='Allometric Coefficeints'!$A$8:$A$175)*('Allometric Coefficeints'!$C$8:$C$175="bark"),0))</f>
        <v>1.6456</v>
      </c>
      <c r="X50" cm="1">
        <f t="array" ref="X50">INDEX('Allometric Coefficeints'!$I$8:$I$175,MATCH(1,($C50='Allometric Coefficeints'!$A$8:$A$175)*('Allometric Coefficeints'!$C$8:$C$175="bark"),0))</f>
        <v>0.7893</v>
      </c>
      <c r="Y50">
        <f t="shared" si="5"/>
        <v>0.63429692891926315</v>
      </c>
      <c r="Z50" cm="1">
        <f t="array" ref="Z50">INDEX('Allometric Coefficeints'!$G$8:$G$175,MATCH(1,($C50='Allometric Coefficeints'!$A$8:$A$175)*('Allometric Coefficeints'!$C$8:$C$175="branches"),0))</f>
        <v>3.5400000000000001E-2</v>
      </c>
      <c r="AA50" cm="1">
        <f t="array" ref="AA50">INDEX('Allometric Coefficeints'!$H$8:$H$175,MATCH(1,($C50='Allometric Coefficeints'!$A$8:$A$175)*('Allometric Coefficeints'!$C$8:$C$175="branches"),0))</f>
        <v>2.3046000000000002</v>
      </c>
      <c r="AB50" cm="1">
        <f t="array" ref="AB50">INDEX('Allometric Coefficeints'!$I$8:$I$175,MATCH(1,($C50='Allometric Coefficeints'!$A$8:$A$175)*('Allometric Coefficeints'!$C$8:$C$175="branches"),0))</f>
        <v>0</v>
      </c>
      <c r="AC50">
        <f t="shared" si="6"/>
        <v>1.4449390693755033</v>
      </c>
      <c r="AD50" cm="1">
        <f t="array" ref="AD50">INDEX('Allometric Coefficeints'!$G$8:$G$175,MATCH(1,($C50='Allometric Coefficeints'!$A$8:$A$175)*('Allometric Coefficeints'!$C$8:$C$175="foliage"),0))</f>
        <v>1.95E-2</v>
      </c>
      <c r="AE50" cm="1">
        <f t="array" ref="AE50">INDEX('Allometric Coefficeints'!$H$8:$H$175,MATCH(1,($C50='Allometric Coefficeints'!$A$8:$A$175)*('Allometric Coefficeints'!$C$8:$C$175="foliage"),0))</f>
        <v>1.0508999999999999</v>
      </c>
      <c r="AF50" cm="1">
        <f t="array" ref="AF50">INDEX('Allometric Coefficeints'!$I$8:$I$175,MATCH(1,($C50='Allometric Coefficeints'!$A$8:$A$175)*('Allometric Coefficeints'!$C$8:$C$175="foliage"),0))</f>
        <v>0.78359999999999996</v>
      </c>
      <c r="AG50">
        <f t="shared" si="7"/>
        <v>0.37350385131176506</v>
      </c>
      <c r="AH50">
        <f t="shared" si="0"/>
        <v>9.5526344309788893</v>
      </c>
      <c r="AI50">
        <f t="shared" si="1"/>
        <v>4.9693521794945763</v>
      </c>
      <c r="AJ50">
        <f t="shared" si="8"/>
        <v>4.9693521794945763</v>
      </c>
      <c r="AK50" cm="1">
        <f t="array" ref="AK50">IF(INDEX('Allometric Coefficeints'!$K$8:$K$175,MATCH(1,($C50='Allometric Coefficeints'!$A$8:$A$175)*('Allometric Coefficeints'!$C$8:$C$175="wood"),0))= "Deciduous",1.576*(AJ50^0.615), 0.222*AJ50)</f>
        <v>4.2245511774541979</v>
      </c>
      <c r="AL50">
        <f t="shared" si="2"/>
        <v>9.1939033569487734</v>
      </c>
      <c r="AM50">
        <f t="shared" si="3"/>
        <v>4.5969516784743867</v>
      </c>
    </row>
    <row r="51" spans="1:39">
      <c r="A51" s="5" t="s">
        <v>178</v>
      </c>
      <c r="B51" s="5">
        <v>37</v>
      </c>
      <c r="C51" s="6" t="s">
        <v>100</v>
      </c>
      <c r="D51" s="5">
        <v>5</v>
      </c>
      <c r="E51" s="5">
        <v>5</v>
      </c>
      <c r="F51" cm="1">
        <f t="array" ref="F51">INDEX('Allometric Coefficeints'!$E$8:$E$175,MATCH(1,($C51='Allometric Coefficeints'!$A$8:$A$175)*('Allometric Coefficeints'!$C$8:$C$175="wood"),0))</f>
        <v>6.0400000000000002E-2</v>
      </c>
      <c r="G51" cm="1">
        <f t="array" ref="G51">INDEX('Allometric Coefficeints'!$F$8:$F$175,MATCH(1,($C51='Allometric Coefficeints'!$A$8:$A$175)*('Allometric Coefficeints'!$C$8:$C$175="wood"),0))</f>
        <v>2.4958999999999998</v>
      </c>
      <c r="H51">
        <f>'Large Vegation Data Sheet '!$F51*('Large Vegation Data Sheet '!D51^'Large Vegation Data Sheet '!G51)</f>
        <v>3.3542557462190938</v>
      </c>
      <c r="I51" cm="1">
        <f t="array" ref="I51">INDEX('Allometric Coefficeints'!$E$8:$E$175,MATCH(1,($C51='Allometric Coefficeints'!$A$8:$A$175)*('Allometric Coefficeints'!$C$8:$C$175="bark"),0))</f>
        <v>1.4E-2</v>
      </c>
      <c r="J51" cm="1">
        <f t="array" ref="J51">INDEX('Allometric Coefficeints'!$F$8:$F$175,MATCH(1,($C51='Allometric Coefficeints'!$A$8:$A$175)*('Allometric Coefficeints'!$C$8:$C$175="bark"),0))</f>
        <v>2.3923000000000001</v>
      </c>
      <c r="K51">
        <f>'Large Vegation Data Sheet '!I51*('Large Vegation Data Sheet '!$D51^'Large Vegation Data Sheet '!J51)</f>
        <v>0.65807285529663062</v>
      </c>
      <c r="L51" cm="1">
        <f t="array" ref="L51">INDEX('Allometric Coefficeints'!$E$8:$E$175,MATCH(1,($C51='Allometric Coefficeints'!$A$8:$A$175)*('Allometric Coefficeints'!$C$8:$C$175="branches"),0))</f>
        <v>1.47E-2</v>
      </c>
      <c r="M51" cm="1">
        <f t="array" ref="M51">INDEX('Allometric Coefficeints'!$F$8:$F$175,MATCH(1,($C51='Allometric Coefficeints'!$A$8:$A$175)*('Allometric Coefficeints'!$C$8:$C$175="branches"),0))</f>
        <v>2.5226999999999999</v>
      </c>
      <c r="N51">
        <f>'Large Vegation Data Sheet '!L51*('Large Vegation Data Sheet '!$D51^'Large Vegation Data Sheet '!M51)</f>
        <v>0.85233233513150664</v>
      </c>
      <c r="O51" cm="1">
        <f t="array" ref="O51">INDEX('Allometric Coefficeints'!$E$8:$E$175,MATCH(1,($C51='Allometric Coefficeints'!$A$8:$A$175)*('Allometric Coefficeints'!$C$8:$C$175="foliage"),0))</f>
        <v>5.91E-2</v>
      </c>
      <c r="P51" cm="1">
        <f t="array" ref="P51">INDEX('Allometric Coefficeints'!$F$8:$F$175,MATCH(1,($C51='Allometric Coefficeints'!$A$8:$A$175)*('Allometric Coefficeints'!$C$8:$C$175="foliage"),0))</f>
        <v>1.6035999999999999</v>
      </c>
      <c r="Q51">
        <f>'Large Vegation Data Sheet '!O51*('Large Vegation Data Sheet '!$D51^'Large Vegation Data Sheet '!P51)</f>
        <v>0.78064894987332911</v>
      </c>
      <c r="R51" cm="1">
        <f t="array" ref="R51">INDEX('Allometric Coefficeints'!$G$8:$G$175,MATCH(1,($C51='Allometric Coefficeints'!$A$8:$A$175)*('Allometric Coefficeints'!$C$8:$C$175="wood"),0))</f>
        <v>3.3300000000000003E-2</v>
      </c>
      <c r="S51" cm="1">
        <f t="array" ref="S51">INDEX('Allometric Coefficeints'!$H$8:$H$175,MATCH(1,($C51='Allometric Coefficeints'!$A$8:$A$175)*('Allometric Coefficeints'!$C$8:$C$175="wood"),0))</f>
        <v>2.0794000000000001</v>
      </c>
      <c r="T51" cm="1">
        <f t="array" ref="T51">INDEX('Allometric Coefficeints'!$I$8:$I$175,MATCH(1,($C51='Allometric Coefficeints'!$A$8:$A$175)*('Allometric Coefficeints'!$C$8:$C$175="wood"),0))</f>
        <v>0.68110000000000004</v>
      </c>
      <c r="U51">
        <f t="shared" si="4"/>
        <v>2.8310721040785571</v>
      </c>
      <c r="V51" cm="1">
        <f t="array" ref="V51">INDEX('Allometric Coefficeints'!$G$8:$G$175,MATCH(1,($C51='Allometric Coefficeints'!$A$8:$A$175)*('Allometric Coefficeints'!$C$8:$C$175="bark"),0))</f>
        <v>7.9000000000000008E-3</v>
      </c>
      <c r="W51" cm="1">
        <f t="array" ref="W51">INDEX('Allometric Coefficeints'!$H$8:$H$175,MATCH(1,($C51='Allometric Coefficeints'!$A$8:$A$175)*('Allometric Coefficeints'!$C$8:$C$175="bark"),0))</f>
        <v>1.9904999999999999</v>
      </c>
      <c r="X51" cm="1">
        <f t="array" ref="X51">INDEX('Allometric Coefficeints'!$I$8:$I$175,MATCH(1,($C51='Allometric Coefficeints'!$A$8:$A$175)*('Allometric Coefficeints'!$C$8:$C$175="bark"),0))</f>
        <v>0.65529999999999999</v>
      </c>
      <c r="Y51">
        <f t="shared" si="5"/>
        <v>0.5584212401212163</v>
      </c>
      <c r="Z51" cm="1">
        <f t="array" ref="Z51">INDEX('Allometric Coefficeints'!$G$8:$G$175,MATCH(1,($C51='Allometric Coefficeints'!$A$8:$A$175)*('Allometric Coefficeints'!$C$8:$C$175="branches"),0))</f>
        <v>2.53E-2</v>
      </c>
      <c r="AA51" cm="1">
        <f t="array" ref="AA51">INDEX('Allometric Coefficeints'!$H$8:$H$175,MATCH(1,($C51='Allometric Coefficeints'!$A$8:$A$175)*('Allometric Coefficeints'!$C$8:$C$175="branches"),0))</f>
        <v>3.1518000000000002</v>
      </c>
      <c r="AB51" cm="1">
        <f t="array" ref="AB51">INDEX('Allometric Coefficeints'!$I$8:$I$175,MATCH(1,($C51='Allometric Coefficeints'!$A$8:$A$175)*('Allometric Coefficeints'!$C$8:$C$175="branches"),0))</f>
        <v>-0.9083</v>
      </c>
      <c r="AC51">
        <f t="shared" si="6"/>
        <v>0.93596525239546491</v>
      </c>
      <c r="AD51" cm="1">
        <f t="array" ref="AD51">INDEX('Allometric Coefficeints'!$G$8:$G$175,MATCH(1,($C51='Allometric Coefficeints'!$A$8:$A$175)*('Allometric Coefficeints'!$C$8:$C$175="foliage"),0))</f>
        <v>0.1361</v>
      </c>
      <c r="AE51" cm="1">
        <f t="array" ref="AE51">INDEX('Allometric Coefficeints'!$H$8:$H$175,MATCH(1,($C51='Allometric Coefficeints'!$A$8:$A$175)*('Allometric Coefficeints'!$C$8:$C$175="foliage"),0))</f>
        <v>2.2978000000000001</v>
      </c>
      <c r="AF51" cm="1">
        <f t="array" ref="AF51">INDEX('Allometric Coefficeints'!$I$8:$I$175,MATCH(1,($C51='Allometric Coefficeints'!$A$8:$A$175)*('Allometric Coefficeints'!$C$8:$C$175="foliage"),0))</f>
        <v>-1.0933999999999999</v>
      </c>
      <c r="AG51">
        <f t="shared" si="7"/>
        <v>0.94557852069524984</v>
      </c>
      <c r="AH51">
        <f t="shared" si="0"/>
        <v>5.6453098865205611</v>
      </c>
      <c r="AI51">
        <f t="shared" si="1"/>
        <v>5.2710371172904882</v>
      </c>
      <c r="AJ51">
        <f t="shared" si="8"/>
        <v>5.2710371172904882</v>
      </c>
      <c r="AK51" cm="1">
        <f t="array" ref="AK51">IF(INDEX('Allometric Coefficeints'!$K$8:$K$175,MATCH(1,($C51='Allometric Coefficeints'!$A$8:$A$175)*('Allometric Coefficeints'!$C$8:$C$175="wood"),0))= "Deciduous",1.576*(AJ51^0.615), 0.222*AJ51)</f>
        <v>4.3804860226823479</v>
      </c>
      <c r="AL51">
        <f t="shared" si="2"/>
        <v>9.6515231399728361</v>
      </c>
      <c r="AM51">
        <f t="shared" si="3"/>
        <v>4.825761569986418</v>
      </c>
    </row>
    <row r="52" spans="1:39">
      <c r="A52" s="5" t="s">
        <v>178</v>
      </c>
      <c r="B52" s="5">
        <v>38</v>
      </c>
      <c r="C52" s="6" t="s">
        <v>102</v>
      </c>
      <c r="D52" s="5">
        <v>5</v>
      </c>
      <c r="E52" s="5">
        <v>5</v>
      </c>
      <c r="F52" cm="1">
        <f t="array" ref="F52">INDEX('Allometric Coefficeints'!$E$8:$E$175,MATCH(1,($C52='Allometric Coefficeints'!$A$8:$A$175)*('Allometric Coefficeints'!$C$8:$C$175="wood"),0))</f>
        <v>4.02E-2</v>
      </c>
      <c r="G52" cm="1">
        <f t="array" ref="G52">INDEX('Allometric Coefficeints'!$F$8:$F$175,MATCH(1,($C52='Allometric Coefficeints'!$A$8:$A$175)*('Allometric Coefficeints'!$C$8:$C$175="wood"),0))</f>
        <v>2.5804</v>
      </c>
      <c r="H52">
        <f>'Large Vegation Data Sheet '!$F52*('Large Vegation Data Sheet '!D52^'Large Vegation Data Sheet '!G52)</f>
        <v>2.55769204232526</v>
      </c>
      <c r="I52" cm="1">
        <f t="array" ref="I52">INDEX('Allometric Coefficeints'!$E$8:$E$175,MATCH(1,($C52='Allometric Coefficeints'!$A$8:$A$175)*('Allometric Coefficeints'!$C$8:$C$175="bark"),0))</f>
        <v>7.3000000000000001E-3</v>
      </c>
      <c r="J52" cm="1">
        <f t="array" ref="J52">INDEX('Allometric Coefficeints'!$F$8:$F$175,MATCH(1,($C52='Allometric Coefficeints'!$A$8:$A$175)*('Allometric Coefficeints'!$C$8:$C$175="bark"),0))</f>
        <v>2.4859</v>
      </c>
      <c r="K52">
        <f>'Large Vegation Data Sheet '!I52*('Large Vegation Data Sheet '!$D52^'Large Vegation Data Sheet '!J52)</f>
        <v>0.39892604733020726</v>
      </c>
      <c r="L52" cm="1">
        <f t="array" ref="L52">INDEX('Allometric Coefficeints'!$E$8:$E$175,MATCH(1,($C52='Allometric Coefficeints'!$A$8:$A$175)*('Allometric Coefficeints'!$C$8:$C$175="branches"),0))</f>
        <v>4.0099999999999997E-2</v>
      </c>
      <c r="M52" cm="1">
        <f t="array" ref="M52">INDEX('Allometric Coefficeints'!$F$8:$F$175,MATCH(1,($C52='Allometric Coefficeints'!$A$8:$A$175)*('Allometric Coefficeints'!$C$8:$C$175="branches"),0))</f>
        <v>2.1825999999999999</v>
      </c>
      <c r="N52">
        <f>'Large Vegation Data Sheet '!L52*('Large Vegation Data Sheet '!$D52^'Large Vegation Data Sheet '!M52)</f>
        <v>1.3449814794173278</v>
      </c>
      <c r="O52" cm="1">
        <f t="array" ref="O52">INDEX('Allometric Coefficeints'!$E$8:$E$175,MATCH(1,($C52='Allometric Coefficeints'!$A$8:$A$175)*('Allometric Coefficeints'!$C$8:$C$175="foliage"),0))</f>
        <v>7.4999999999999997E-2</v>
      </c>
      <c r="P52" cm="1">
        <f t="array" ref="P52">INDEX('Allometric Coefficeints'!$F$8:$F$175,MATCH(1,($C52='Allometric Coefficeints'!$A$8:$A$175)*('Allometric Coefficeints'!$C$8:$C$175="foliage"),0))</f>
        <v>1.3435999999999999</v>
      </c>
      <c r="Q52">
        <f>'Large Vegation Data Sheet '!O52*('Large Vegation Data Sheet '!$D52^'Large Vegation Data Sheet '!P52)</f>
        <v>0.65192458801449427</v>
      </c>
      <c r="R52" cm="1">
        <f t="array" ref="R52">INDEX('Allometric Coefficeints'!$G$8:$G$175,MATCH(1,($C52='Allometric Coefficeints'!$A$8:$A$175)*('Allometric Coefficeints'!$C$8:$C$175="wood"),0))</f>
        <v>2.07E-2</v>
      </c>
      <c r="S52" cm="1">
        <f t="array" ref="S52">INDEX('Allometric Coefficeints'!$H$8:$H$175,MATCH(1,($C52='Allometric Coefficeints'!$A$8:$A$175)*('Allometric Coefficeints'!$C$8:$C$175="wood"),0))</f>
        <v>2.2275999999999998</v>
      </c>
      <c r="T52" cm="1">
        <f t="array" ref="T52">INDEX('Allometric Coefficeints'!$I$8:$I$175,MATCH(1,($C52='Allometric Coefficeints'!$A$8:$A$175)*('Allometric Coefficeints'!$C$8:$C$175="wood"),0))</f>
        <v>0.64880000000000004</v>
      </c>
      <c r="U52">
        <f t="shared" si="4"/>
        <v>2.1207411626600159</v>
      </c>
      <c r="V52" cm="1">
        <f t="array" ref="V52">INDEX('Allometric Coefficeints'!$G$8:$G$175,MATCH(1,($C52='Allometric Coefficeints'!$A$8:$A$175)*('Allometric Coefficeints'!$C$8:$C$175="bark"),0))</f>
        <v>7.7999999999999996E-3</v>
      </c>
      <c r="W52" cm="1">
        <f t="array" ref="W52">INDEX('Allometric Coefficeints'!$H$8:$H$175,MATCH(1,($C52='Allometric Coefficeints'!$A$8:$A$175)*('Allometric Coefficeints'!$C$8:$C$175="bark"),0))</f>
        <v>2.4540000000000002</v>
      </c>
      <c r="X52" cm="1">
        <f t="array" ref="X52">INDEX('Allometric Coefficeints'!$I$8:$I$175,MATCH(1,($C52='Allometric Coefficeints'!$A$8:$A$175)*('Allometric Coefficeints'!$C$8:$C$175="bark"),0))</f>
        <v>0</v>
      </c>
      <c r="Y52">
        <f t="shared" si="5"/>
        <v>0.40491791631873736</v>
      </c>
      <c r="Z52" cm="1">
        <f t="array" ref="Z52">INDEX('Allometric Coefficeints'!$G$8:$G$175,MATCH(1,($C52='Allometric Coefficeints'!$A$8:$A$175)*('Allometric Coefficeints'!$C$8:$C$175="branches"),0))</f>
        <v>3.9300000000000002E-2</v>
      </c>
      <c r="AA52" cm="1">
        <f t="array" ref="AA52">INDEX('Allometric Coefficeints'!$H$8:$H$175,MATCH(1,($C52='Allometric Coefficeints'!$A$8:$A$175)*('Allometric Coefficeints'!$C$8:$C$175="branches"),0))</f>
        <v>2.1880000000000002</v>
      </c>
      <c r="AB52" cm="1">
        <f t="array" ref="AB52">INDEX('Allometric Coefficeints'!$I$8:$I$175,MATCH(1,($C52='Allometric Coefficeints'!$A$8:$A$175)*('Allometric Coefficeints'!$C$8:$C$175="branches"),0))</f>
        <v>0</v>
      </c>
      <c r="AC52">
        <f t="shared" si="6"/>
        <v>1.3296548433813795</v>
      </c>
      <c r="AD52" cm="1">
        <f t="array" ref="AD52">INDEX('Allometric Coefficeints'!$G$8:$G$175,MATCH(1,($C52='Allometric Coefficeints'!$A$8:$A$175)*('Allometric Coefficeints'!$C$8:$C$175="foliage"),0))</f>
        <v>5.16E-2</v>
      </c>
      <c r="AE52" cm="1">
        <f t="array" ref="AE52">INDEX('Allometric Coefficeints'!$H$8:$H$175,MATCH(1,($C52='Allometric Coefficeints'!$A$8:$A$175)*('Allometric Coefficeints'!$C$8:$C$175="foliage"),0))</f>
        <v>1.4511000000000001</v>
      </c>
      <c r="AF52" cm="1">
        <f t="array" ref="AF52">INDEX('Allometric Coefficeints'!$I$8:$I$175,MATCH(1,($C52='Allometric Coefficeints'!$A$8:$A$175)*('Allometric Coefficeints'!$C$8:$C$175="foliage"),0))</f>
        <v>0</v>
      </c>
      <c r="AG52">
        <f t="shared" si="7"/>
        <v>0.5332428917551173</v>
      </c>
      <c r="AH52">
        <f t="shared" si="0"/>
        <v>4.9535241570872897</v>
      </c>
      <c r="AI52">
        <f t="shared" si="1"/>
        <v>4.3885568141152502</v>
      </c>
      <c r="AJ52">
        <f t="shared" si="8"/>
        <v>4.3885568141152502</v>
      </c>
      <c r="AK52" cm="1">
        <f t="array" ref="AK52">IF(INDEX('Allometric Coefficeints'!$K$8:$K$175,MATCH(1,($C52='Allometric Coefficeints'!$A$8:$A$175)*('Allometric Coefficeints'!$C$8:$C$175="wood"),0))= "Deciduous",1.576*(AJ52^0.615), 0.222*AJ52)</f>
        <v>3.913668836221043</v>
      </c>
      <c r="AL52">
        <f t="shared" si="2"/>
        <v>8.3022256503362932</v>
      </c>
      <c r="AM52">
        <f t="shared" si="3"/>
        <v>4.1511128251681466</v>
      </c>
    </row>
    <row r="53" spans="1:39">
      <c r="A53" s="5" t="s">
        <v>178</v>
      </c>
      <c r="B53" s="5">
        <v>39</v>
      </c>
      <c r="C53" s="6" t="s">
        <v>104</v>
      </c>
      <c r="D53" s="5">
        <v>5</v>
      </c>
      <c r="E53" s="5">
        <v>5</v>
      </c>
      <c r="F53" cm="1">
        <f t="array" ref="F53">INDEX('Allometric Coefficeints'!$E$8:$E$175,MATCH(1,($C53='Allometric Coefficeints'!$A$8:$A$175)*('Allometric Coefficeints'!$C$8:$C$175="wood"),0))</f>
        <v>7.6200000000000004E-2</v>
      </c>
      <c r="G53" cm="1">
        <f t="array" ref="G53">INDEX('Allometric Coefficeints'!$F$8:$F$175,MATCH(1,($C53='Allometric Coefficeints'!$A$8:$A$175)*('Allometric Coefficeints'!$C$8:$C$175="wood"),0))</f>
        <v>2.3334999999999999</v>
      </c>
      <c r="H53">
        <f>'Large Vegation Data Sheet '!$F53*('Large Vegation Data Sheet '!D53^'Large Vegation Data Sheet '!G53)</f>
        <v>3.2583780874098314</v>
      </c>
      <c r="I53" cm="1">
        <f t="array" ref="I53">INDEX('Allometric Coefficeints'!$E$8:$E$175,MATCH(1,($C53='Allometric Coefficeints'!$A$8:$A$175)*('Allometric Coefficeints'!$C$8:$C$175="bark"),0))</f>
        <v>3.3799999999999997E-2</v>
      </c>
      <c r="J53" cm="1">
        <f t="array" ref="J53">INDEX('Allometric Coefficeints'!$F$8:$F$175,MATCH(1,($C53='Allometric Coefficeints'!$A$8:$A$175)*('Allometric Coefficeints'!$C$8:$C$175="bark"),0))</f>
        <v>1.9844999999999999</v>
      </c>
      <c r="K53">
        <f>'Large Vegation Data Sheet '!I53*('Large Vegation Data Sheet '!$D53^'Large Vegation Data Sheet '!J53)</f>
        <v>0.8241811431870929</v>
      </c>
      <c r="L53" cm="1">
        <f t="array" ref="L53">INDEX('Allometric Coefficeints'!$E$8:$E$175,MATCH(1,($C53='Allometric Coefficeints'!$A$8:$A$175)*('Allometric Coefficeints'!$C$8:$C$175="branches"),0))</f>
        <v>1.1299999999999999E-2</v>
      </c>
      <c r="M53" cm="1">
        <f t="array" ref="M53">INDEX('Allometric Coefficeints'!$F$8:$F$175,MATCH(1,($C53='Allometric Coefficeints'!$A$8:$A$175)*('Allometric Coefficeints'!$C$8:$C$175="branches"),0))</f>
        <v>2.6211000000000002</v>
      </c>
      <c r="N53">
        <f>'Large Vegation Data Sheet '!L53*('Large Vegation Data Sheet '!$D53^'Large Vegation Data Sheet '!M53)</f>
        <v>0.76762431324441094</v>
      </c>
      <c r="O53" cm="1">
        <f t="array" ref="O53">INDEX('Allometric Coefficeints'!$E$8:$E$175,MATCH(1,($C53='Allometric Coefficeints'!$A$8:$A$175)*('Allometric Coefficeints'!$C$8:$C$175="foliage"),0))</f>
        <v>1.8800000000000001E-2</v>
      </c>
      <c r="P53" cm="1">
        <f t="array" ref="P53">INDEX('Allometric Coefficeints'!$F$8:$F$175,MATCH(1,($C53='Allometric Coefficeints'!$A$8:$A$175)*('Allometric Coefficeints'!$C$8:$C$175="foliage"),0))</f>
        <v>1.7881</v>
      </c>
      <c r="Q53">
        <f>'Large Vegation Data Sheet '!O53*('Large Vegation Data Sheet '!$D53^'Large Vegation Data Sheet '!P53)</f>
        <v>0.33418435475913966</v>
      </c>
      <c r="R53" cm="1">
        <f t="array" ref="R53">INDEX('Allometric Coefficeints'!$G$8:$G$175,MATCH(1,($C53='Allometric Coefficeints'!$A$8:$A$175)*('Allometric Coefficeints'!$C$8:$C$175="wood"),0))</f>
        <v>4.4200000000000003E-2</v>
      </c>
      <c r="S53" cm="1">
        <f t="array" ref="S53">INDEX('Allometric Coefficeints'!$H$8:$H$175,MATCH(1,($C53='Allometric Coefficeints'!$A$8:$A$175)*('Allometric Coefficeints'!$C$8:$C$175="wood"),0))</f>
        <v>1.6818</v>
      </c>
      <c r="T53" cm="1">
        <f t="array" ref="T53">INDEX('Allometric Coefficeints'!$I$8:$I$175,MATCH(1,($C53='Allometric Coefficeints'!$A$8:$A$175)*('Allometric Coefficeints'!$C$8:$C$175="wood"),0))</f>
        <v>1.0309999999999999</v>
      </c>
      <c r="U53">
        <f t="shared" si="4"/>
        <v>3.4800709411020021</v>
      </c>
      <c r="V53" cm="1">
        <f t="array" ref="V53">INDEX('Allometric Coefficeints'!$G$8:$G$175,MATCH(1,($C53='Allometric Coefficeints'!$A$8:$A$175)*('Allometric Coefficeints'!$C$8:$C$175="bark"),0))</f>
        <v>3.0800000000000001E-2</v>
      </c>
      <c r="W53" cm="1">
        <f t="array" ref="W53">INDEX('Allometric Coefficeints'!$H$8:$H$175,MATCH(1,($C53='Allometric Coefficeints'!$A$8:$A$175)*('Allometric Coefficeints'!$C$8:$C$175="bark"),0))</f>
        <v>1.7479</v>
      </c>
      <c r="X53" cm="1">
        <f t="array" ref="X53">INDEX('Allometric Coefficeints'!$I$8:$I$175,MATCH(1,($C53='Allometric Coefficeints'!$A$8:$A$175)*('Allometric Coefficeints'!$C$8:$C$175="bark"),0))</f>
        <v>0.35039999999999999</v>
      </c>
      <c r="Y53">
        <f t="shared" si="5"/>
        <v>0.90198533502201006</v>
      </c>
      <c r="Z53" cm="1">
        <f t="array" ref="Z53">INDEX('Allometric Coefficeints'!$G$8:$G$175,MATCH(1,($C53='Allometric Coefficeints'!$A$8:$A$175)*('Allometric Coefficeints'!$C$8:$C$175="branches"),0))</f>
        <v>2.2000000000000001E-3</v>
      </c>
      <c r="AA53" cm="1">
        <f t="array" ref="AA53">INDEX('Allometric Coefficeints'!$H$8:$H$175,MATCH(1,($C53='Allometric Coefficeints'!$A$8:$A$175)*('Allometric Coefficeints'!$C$8:$C$175="branches"),0))</f>
        <v>2.0165000000000002</v>
      </c>
      <c r="AB53" cm="1">
        <f t="array" ref="AB53">INDEX('Allometric Coefficeints'!$I$8:$I$175,MATCH(1,($C53='Allometric Coefficeints'!$A$8:$A$175)*('Allometric Coefficeints'!$C$8:$C$175="branches"),0))</f>
        <v>1.3953</v>
      </c>
      <c r="AC53">
        <f t="shared" si="6"/>
        <v>0.53354191301425102</v>
      </c>
      <c r="AD53" cm="1">
        <f t="array" ref="AD53">INDEX('Allometric Coefficeints'!$G$8:$G$175,MATCH(1,($C53='Allometric Coefficeints'!$A$8:$A$175)*('Allometric Coefficeints'!$C$8:$C$175="foliage"),0))</f>
        <v>5.3E-3</v>
      </c>
      <c r="AE53" cm="1">
        <f t="array" ref="AE53">INDEX('Allometric Coefficeints'!$H$8:$H$175,MATCH(1,($C53='Allometric Coefficeints'!$A$8:$A$175)*('Allometric Coefficeints'!$C$8:$C$175="foliage"),0))</f>
        <v>1.2822</v>
      </c>
      <c r="AF53" cm="1">
        <f t="array" ref="AF53">INDEX('Allometric Coefficeints'!$I$8:$I$175,MATCH(1,($C53='Allometric Coefficeints'!$A$8:$A$175)*('Allometric Coefficeints'!$C$8:$C$175="foliage"),0))</f>
        <v>1.1323000000000001</v>
      </c>
      <c r="AG53">
        <f t="shared" si="7"/>
        <v>0.25818971912418698</v>
      </c>
      <c r="AH53">
        <f t="shared" si="0"/>
        <v>5.1843678986004758</v>
      </c>
      <c r="AI53">
        <f t="shared" si="1"/>
        <v>5.1737879082624501</v>
      </c>
      <c r="AJ53">
        <f t="shared" si="8"/>
        <v>5.1737879082624501</v>
      </c>
      <c r="AK53" cm="1">
        <f t="array" ref="AK53">IF(INDEX('Allometric Coefficeints'!$K$8:$K$175,MATCH(1,($C53='Allometric Coefficeints'!$A$8:$A$175)*('Allometric Coefficeints'!$C$8:$C$175="wood"),0))= "Deciduous",1.576*(AJ53^0.615), 0.222*AJ53)</f>
        <v>4.3306044254993239</v>
      </c>
      <c r="AL53">
        <f t="shared" si="2"/>
        <v>9.5043923337617748</v>
      </c>
      <c r="AM53">
        <f t="shared" si="3"/>
        <v>4.7521961668808874</v>
      </c>
    </row>
    <row r="54" spans="1:39">
      <c r="A54" s="5" t="s">
        <v>178</v>
      </c>
      <c r="B54" s="5">
        <v>40</v>
      </c>
      <c r="C54" s="6" t="s">
        <v>106</v>
      </c>
      <c r="D54" s="5">
        <v>5</v>
      </c>
      <c r="E54" s="5">
        <v>5</v>
      </c>
      <c r="F54" cm="1">
        <f t="array" ref="F54">INDEX('Allometric Coefficeints'!$E$8:$E$175,MATCH(1,($C54='Allometric Coefficeints'!$A$8:$A$175)*('Allometric Coefficeints'!$C$8:$C$175="wood"),0))</f>
        <v>3.3399999999999999E-2</v>
      </c>
      <c r="G54" cm="1">
        <f t="array" ref="G54">INDEX('Allometric Coefficeints'!$F$8:$F$175,MATCH(1,($C54='Allometric Coefficeints'!$A$8:$A$175)*('Allometric Coefficeints'!$C$8:$C$175="wood"),0))</f>
        <v>2.5979999999999999</v>
      </c>
      <c r="H54">
        <f>'Large Vegation Data Sheet '!$F54*('Large Vegation Data Sheet '!D54^'Large Vegation Data Sheet '!G54)</f>
        <v>2.1861025864684773</v>
      </c>
      <c r="I54" cm="1">
        <f t="array" ref="I54">INDEX('Allometric Coefficeints'!$E$8:$E$175,MATCH(1,($C54='Allometric Coefficeints'!$A$8:$A$175)*('Allometric Coefficeints'!$C$8:$C$175="bark"),0))</f>
        <v>1.14E-2</v>
      </c>
      <c r="J54" cm="1">
        <f t="array" ref="J54">INDEX('Allometric Coefficeints'!$F$8:$F$175,MATCH(1,($C54='Allometric Coefficeints'!$A$8:$A$175)*('Allometric Coefficeints'!$C$8:$C$175="bark"),0))</f>
        <v>2.3056999999999999</v>
      </c>
      <c r="K54">
        <f>'Large Vegation Data Sheet '!I54*('Large Vegation Data Sheet '!$D54^'Large Vegation Data Sheet '!J54)</f>
        <v>0.46614388385241368</v>
      </c>
      <c r="L54" cm="1">
        <f t="array" ref="L54">INDEX('Allometric Coefficeints'!$E$8:$E$175,MATCH(1,($C54='Allometric Coefficeints'!$A$8:$A$175)*('Allometric Coefficeints'!$C$8:$C$175="branches"),0))</f>
        <v>3.0200000000000001E-2</v>
      </c>
      <c r="M54" cm="1">
        <f t="array" ref="M54">INDEX('Allometric Coefficeints'!$F$8:$F$175,MATCH(1,($C54='Allometric Coefficeints'!$A$8:$A$175)*('Allometric Coefficeints'!$C$8:$C$175="branches"),0))</f>
        <v>2.0926999999999998</v>
      </c>
      <c r="N54">
        <f>'Large Vegation Data Sheet '!L54*('Large Vegation Data Sheet '!$D54^'Large Vegation Data Sheet '!M54)</f>
        <v>0.87647891111184173</v>
      </c>
      <c r="O54" cm="1">
        <f t="array" ref="O54">INDEX('Allometric Coefficeints'!$E$8:$E$175,MATCH(1,($C54='Allometric Coefficeints'!$A$8:$A$175)*('Allometric Coefficeints'!$C$8:$C$175="foliage"),0))</f>
        <v>0.1515</v>
      </c>
      <c r="P54" cm="1">
        <f t="array" ref="P54">INDEX('Allometric Coefficeints'!$F$8:$F$175,MATCH(1,($C54='Allometric Coefficeints'!$A$8:$A$175)*('Allometric Coefficeints'!$C$8:$C$175="foliage"),0))</f>
        <v>1.5012000000000001</v>
      </c>
      <c r="Q54">
        <f>'Large Vegation Data Sheet '!O54*('Large Vegation Data Sheet '!$D54^'Large Vegation Data Sheet '!P54)</f>
        <v>1.6970959746164154</v>
      </c>
      <c r="R54" cm="1">
        <f t="array" ref="R54">INDEX('Allometric Coefficeints'!$G$8:$G$175,MATCH(1,($C54='Allometric Coefficeints'!$A$8:$A$175)*('Allometric Coefficeints'!$C$8:$C$175="wood"),0))</f>
        <v>2.52E-2</v>
      </c>
      <c r="S54" cm="1">
        <f t="array" ref="S54">INDEX('Allometric Coefficeints'!$H$8:$H$175,MATCH(1,($C54='Allometric Coefficeints'!$A$8:$A$175)*('Allometric Coefficeints'!$C$8:$C$175="wood"),0))</f>
        <v>1.7819</v>
      </c>
      <c r="T54" cm="1">
        <f t="array" ref="T54">INDEX('Allometric Coefficeints'!$I$8:$I$175,MATCH(1,($C54='Allometric Coefficeints'!$A$8:$A$175)*('Allometric Coefficeints'!$C$8:$C$175="wood"),0))</f>
        <v>1.0022</v>
      </c>
      <c r="U54">
        <f t="shared" si="4"/>
        <v>2.2253735908932848</v>
      </c>
      <c r="V54" cm="1">
        <f t="array" ref="V54">INDEX('Allometric Coefficeints'!$G$8:$G$175,MATCH(1,($C54='Allometric Coefficeints'!$A$8:$A$175)*('Allometric Coefficeints'!$C$8:$C$175="bark"),0))</f>
        <v>9.5999999999999992E-3</v>
      </c>
      <c r="W54" cm="1">
        <f t="array" ref="W54">INDEX('Allometric Coefficeints'!$H$8:$H$175,MATCH(1,($C54='Allometric Coefficeints'!$A$8:$A$175)*('Allometric Coefficeints'!$C$8:$C$175="bark"),0))</f>
        <v>1.6900999999999999</v>
      </c>
      <c r="X54" cm="1">
        <f t="array" ref="X54">INDEX('Allometric Coefficeints'!$I$8:$I$175,MATCH(1,($C54='Allometric Coefficeints'!$A$8:$A$175)*('Allometric Coefficeints'!$C$8:$C$175="bark"),0))</f>
        <v>0.73929999999999996</v>
      </c>
      <c r="Y54">
        <f t="shared" si="5"/>
        <v>0.47901483271865353</v>
      </c>
      <c r="Z54" cm="1">
        <f t="array" ref="Z54">INDEX('Allometric Coefficeints'!$G$8:$G$175,MATCH(1,($C54='Allometric Coefficeints'!$A$8:$A$175)*('Allometric Coefficeints'!$C$8:$C$175="branches"),0))</f>
        <v>3.2199999999999999E-2</v>
      </c>
      <c r="AA54" cm="1">
        <f t="array" ref="AA54">INDEX('Allometric Coefficeints'!$H$8:$H$175,MATCH(1,($C54='Allometric Coefficeints'!$A$8:$A$175)*('Allometric Coefficeints'!$C$8:$C$175="branches"),0))</f>
        <v>2.8961000000000001</v>
      </c>
      <c r="AB54" cm="1">
        <f t="array" ref="AB54">INDEX('Allometric Coefficeints'!$I$8:$I$175,MATCH(1,($C54='Allometric Coefficeints'!$A$8:$A$175)*('Allometric Coefficeints'!$C$8:$C$175="branches"),0))</f>
        <v>-0.92030000000000001</v>
      </c>
      <c r="AC54">
        <f t="shared" si="6"/>
        <v>0.7742492730448961</v>
      </c>
      <c r="AD54" cm="1">
        <f t="array" ref="AD54">INDEX('Allometric Coefficeints'!$G$8:$G$175,MATCH(1,($C54='Allometric Coefficeints'!$A$8:$A$175)*('Allometric Coefficeints'!$C$8:$C$175="foliage"),0))</f>
        <v>0.1832</v>
      </c>
      <c r="AE54" cm="1">
        <f t="array" ref="AE54">INDEX('Allometric Coefficeints'!$H$8:$H$175,MATCH(1,($C54='Allometric Coefficeints'!$A$8:$A$175)*('Allometric Coefficeints'!$C$8:$C$175="foliage"),0))</f>
        <v>2.4144000000000001</v>
      </c>
      <c r="AF54" cm="1">
        <f t="array" ref="AF54">INDEX('Allometric Coefficeints'!$I$8:$I$175,MATCH(1,($C54='Allometric Coefficeints'!$A$8:$A$175)*('Allometric Coefficeints'!$C$8:$C$175="foliage"),0))</f>
        <v>-1.0948</v>
      </c>
      <c r="AG54">
        <f t="shared" si="7"/>
        <v>1.5320970877355491</v>
      </c>
      <c r="AH54">
        <f t="shared" si="0"/>
        <v>5.2258213560491482</v>
      </c>
      <c r="AI54">
        <f t="shared" si="1"/>
        <v>5.0107347843923833</v>
      </c>
      <c r="AJ54">
        <f t="shared" si="8"/>
        <v>5.0107347843923833</v>
      </c>
      <c r="AK54" cm="1">
        <f t="array" ref="AK54">IF(INDEX('Allometric Coefficeints'!$K$8:$K$175,MATCH(1,($C54='Allometric Coefficeints'!$A$8:$A$175)*('Allometric Coefficeints'!$C$8:$C$175="wood"),0))= "Deciduous",1.576*(AJ54^0.615), 0.222*AJ54)</f>
        <v>1.112383122135109</v>
      </c>
      <c r="AL54">
        <f t="shared" si="2"/>
        <v>6.1231179065274919</v>
      </c>
      <c r="AM54">
        <f t="shared" si="3"/>
        <v>3.0615589532637459</v>
      </c>
    </row>
    <row r="55" spans="1:39">
      <c r="A55" s="5" t="s">
        <v>178</v>
      </c>
      <c r="B55" s="5">
        <v>41</v>
      </c>
      <c r="C55" s="6" t="s">
        <v>108</v>
      </c>
      <c r="D55" s="5">
        <v>5</v>
      </c>
      <c r="E55" s="5">
        <v>5</v>
      </c>
      <c r="F55" cm="1">
        <f t="array" ref="F55">INDEX('Allometric Coefficeints'!$E$8:$E$175,MATCH(1,($C55='Allometric Coefficeints'!$A$8:$A$175)*('Allometric Coefficeints'!$C$8:$C$175="wood"),0))</f>
        <v>0.19320000000000001</v>
      </c>
      <c r="G55" cm="1">
        <f t="array" ref="G55">INDEX('Allometric Coefficeints'!$F$8:$F$175,MATCH(1,($C55='Allometric Coefficeints'!$A$8:$A$175)*('Allometric Coefficeints'!$C$8:$C$175="wood"),0))</f>
        <v>2.1568999999999998</v>
      </c>
      <c r="H55">
        <f>'Large Vegation Data Sheet '!$F55*('Large Vegation Data Sheet '!D55^'Large Vegation Data Sheet '!G55)</f>
        <v>6.2174961416070245</v>
      </c>
      <c r="I55" cm="1">
        <f t="array" ref="I55">INDEX('Allometric Coefficeints'!$E$8:$E$175,MATCH(1,($C55='Allometric Coefficeints'!$A$8:$A$175)*('Allometric Coefficeints'!$C$8:$C$175="bark"),0))</f>
        <v>1.9199999999999998E-2</v>
      </c>
      <c r="J55" cm="1">
        <f t="array" ref="J55">INDEX('Allometric Coefficeints'!$F$8:$F$175,MATCH(1,($C55='Allometric Coefficeints'!$A$8:$A$175)*('Allometric Coefficeints'!$C$8:$C$175="bark"),0))</f>
        <v>2.2475000000000001</v>
      </c>
      <c r="K55">
        <f>'Large Vegation Data Sheet '!I55*('Large Vegation Data Sheet '!$D55^'Large Vegation Data Sheet '!J55)</f>
        <v>0.71488521205795086</v>
      </c>
      <c r="L55" cm="1">
        <f t="array" ref="L55">INDEX('Allometric Coefficeints'!$E$8:$E$175,MATCH(1,($C55='Allometric Coefficeints'!$A$8:$A$175)*('Allometric Coefficeints'!$C$8:$C$175="branches"),0))</f>
        <v>3.0499999999999999E-2</v>
      </c>
      <c r="M55" cm="1">
        <f t="array" ref="M55">INDEX('Allometric Coefficeints'!$F$8:$F$175,MATCH(1,($C55='Allometric Coefficeints'!$A$8:$A$175)*('Allometric Coefficeints'!$C$8:$C$175="branches"),0))</f>
        <v>2.4043999999999999</v>
      </c>
      <c r="N55">
        <f>'Large Vegation Data Sheet '!L55*('Large Vegation Data Sheet '!$D55^'Large Vegation Data Sheet '!M55)</f>
        <v>1.4618517021835968</v>
      </c>
      <c r="O55" cm="1">
        <f t="array" ref="O55">INDEX('Allometric Coefficeints'!$E$8:$E$175,MATCH(1,($C55='Allometric Coefficeints'!$A$8:$A$175)*('Allometric Coefficeints'!$C$8:$C$175="foliage"),0))</f>
        <v>0.1119</v>
      </c>
      <c r="P55" cm="1">
        <f t="array" ref="P55">INDEX('Allometric Coefficeints'!$F$8:$F$175,MATCH(1,($C55='Allometric Coefficeints'!$A$8:$A$175)*('Allometric Coefficeints'!$C$8:$C$175="foliage"),0))</f>
        <v>1.3973</v>
      </c>
      <c r="Q55">
        <f>'Large Vegation Data Sheet '!O55*('Large Vegation Data Sheet '!$D55^'Large Vegation Data Sheet '!P55)</f>
        <v>1.0604760715268859</v>
      </c>
      <c r="R55" cm="1">
        <f t="array" ref="R55">INDEX('Allometric Coefficeints'!$G$8:$G$175,MATCH(1,($C55='Allometric Coefficeints'!$A$8:$A$175)*('Allometric Coefficeints'!$C$8:$C$175="wood"),0))</f>
        <v>2.5899999999999999E-2</v>
      </c>
      <c r="S55" cm="1">
        <f t="array" ref="S55">INDEX('Allometric Coefficeints'!$H$8:$H$175,MATCH(1,($C55='Allometric Coefficeints'!$A$8:$A$175)*('Allometric Coefficeints'!$C$8:$C$175="wood"),0))</f>
        <v>1.9044000000000001</v>
      </c>
      <c r="T55" cm="1">
        <f t="array" ref="T55">INDEX('Allometric Coefficeints'!$I$8:$I$175,MATCH(1,($C55='Allometric Coefficeints'!$A$8:$A$175)*('Allometric Coefficeints'!$C$8:$C$175="wood"),0))</f>
        <v>0.97150000000000003</v>
      </c>
      <c r="U55">
        <f t="shared" si="4"/>
        <v>2.6513532819746133</v>
      </c>
      <c r="V55" cm="1">
        <f t="array" ref="V55">INDEX('Allometric Coefficeints'!$G$8:$G$175,MATCH(1,($C55='Allometric Coefficeints'!$A$8:$A$175)*('Allometric Coefficeints'!$C$8:$C$175="bark"),0))</f>
        <v>6.8999999999999999E-3</v>
      </c>
      <c r="W55" cm="1">
        <f t="array" ref="W55">INDEX('Allometric Coefficeints'!$H$8:$H$175,MATCH(1,($C55='Allometric Coefficeints'!$A$8:$A$175)*('Allometric Coefficeints'!$C$8:$C$175="bark"),0))</f>
        <v>2.0834000000000001</v>
      </c>
      <c r="X55" cm="1">
        <f t="array" ref="X55">INDEX('Allometric Coefficeints'!$I$8:$I$175,MATCH(1,($C55='Allometric Coefficeints'!$A$8:$A$175)*('Allometric Coefficeints'!$C$8:$C$175="bark"),0))</f>
        <v>0.53710000000000002</v>
      </c>
      <c r="Y55">
        <f t="shared" si="5"/>
        <v>0.4682739374640727</v>
      </c>
      <c r="Z55" cm="1">
        <f t="array" ref="Z55">INDEX('Allometric Coefficeints'!$G$8:$G$175,MATCH(1,($C55='Allometric Coefficeints'!$A$8:$A$175)*('Allometric Coefficeints'!$C$8:$C$175="branches"),0))</f>
        <v>3.2500000000000001E-2</v>
      </c>
      <c r="AA55" cm="1">
        <f t="array" ref="AA55">INDEX('Allometric Coefficeints'!$H$8:$H$175,MATCH(1,($C55='Allometric Coefficeints'!$A$8:$A$175)*('Allometric Coefficeints'!$C$8:$C$175="branches"),0))</f>
        <v>2.3851</v>
      </c>
      <c r="AB55" cm="1">
        <f t="array" ref="AB55">INDEX('Allometric Coefficeints'!$I$8:$I$175,MATCH(1,($C55='Allometric Coefficeints'!$A$8:$A$175)*('Allometric Coefficeints'!$C$8:$C$175="branches"),0))</f>
        <v>0</v>
      </c>
      <c r="AC55">
        <f t="shared" si="6"/>
        <v>1.5100687435194189</v>
      </c>
      <c r="AD55" cm="1">
        <f t="array" ref="AD55">INDEX('Allometric Coefficeints'!$G$8:$G$175,MATCH(1,($C55='Allometric Coefficeints'!$A$8:$A$175)*('Allometric Coefficeints'!$C$8:$C$175="foliage"),0))</f>
        <v>0.16830000000000001</v>
      </c>
      <c r="AE55" cm="1">
        <f t="array" ref="AE55">INDEX('Allometric Coefficeints'!$H$8:$H$175,MATCH(1,($C55='Allometric Coefficeints'!$A$8:$A$175)*('Allometric Coefficeints'!$C$8:$C$175="foliage"),0))</f>
        <v>1.2764</v>
      </c>
      <c r="AF55" cm="1">
        <f t="array" ref="AF55">INDEX('Allometric Coefficeints'!$I$8:$I$175,MATCH(1,($C55='Allometric Coefficeints'!$A$8:$A$175)*('Allometric Coefficeints'!$C$8:$C$175="foliage"),0))</f>
        <v>0</v>
      </c>
      <c r="AG55">
        <f t="shared" si="7"/>
        <v>1.3129537547549501</v>
      </c>
      <c r="AH55">
        <f t="shared" si="0"/>
        <v>9.4547091273754571</v>
      </c>
      <c r="AI55">
        <f t="shared" si="1"/>
        <v>5.9426497177130546</v>
      </c>
      <c r="AJ55">
        <f t="shared" si="8"/>
        <v>5.9426497177130546</v>
      </c>
      <c r="AK55" cm="1">
        <f t="array" ref="AK55">IF(INDEX('Allometric Coefficeints'!$K$8:$K$175,MATCH(1,($C55='Allometric Coefficeints'!$A$8:$A$175)*('Allometric Coefficeints'!$C$8:$C$175="wood"),0))= "Deciduous",1.576*(AJ55^0.615), 0.222*AJ55)</f>
        <v>4.715784974522534</v>
      </c>
      <c r="AL55">
        <f t="shared" si="2"/>
        <v>10.658434692235588</v>
      </c>
      <c r="AM55">
        <f t="shared" si="3"/>
        <v>5.3292173461177939</v>
      </c>
    </row>
  </sheetData>
  <mergeCells count="5">
    <mergeCell ref="A1:E1"/>
    <mergeCell ref="A2:E2"/>
    <mergeCell ref="C3:E12"/>
    <mergeCell ref="A13:B13"/>
    <mergeCell ref="D13:E1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ABA860-BE43-49DD-B9C1-E9387728F1D7}">
          <x14:formula1>
            <xm:f>'Allometric Coefficeints'!$A$8:$A$175</xm:f>
          </x14:formula1>
          <xm:sqref>C1:C1048576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76A47B5AF1DB47B2098D294AB206B2" ma:contentTypeVersion="15" ma:contentTypeDescription="Create a new document." ma:contentTypeScope="" ma:versionID="7552c6ba2535315db754eabdedd73353">
  <xsd:schema xmlns:xsd="http://www.w3.org/2001/XMLSchema" xmlns:xs="http://www.w3.org/2001/XMLSchema" xmlns:p="http://schemas.microsoft.com/office/2006/metadata/properties" xmlns:ns2="fa120190-1b1f-4753-9db1-e233e8a507ff" xmlns:ns3="8e1f58e5-9326-45a8-b5bb-d3579ce38ecb" targetNamespace="http://schemas.microsoft.com/office/2006/metadata/properties" ma:root="true" ma:fieldsID="0dcede0091d5e5cb3d093ab83f6a8415" ns2:_="" ns3:_="">
    <xsd:import namespace="fa120190-1b1f-4753-9db1-e233e8a507ff"/>
    <xsd:import namespace="8e1f58e5-9326-45a8-b5bb-d3579ce38e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120190-1b1f-4753-9db1-e233e8a50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a05d9b2-8179-4e30-8524-26aee539a6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f58e5-9326-45a8-b5bb-d3579ce38ec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dd70b9c7-8353-4a48-9458-4e6d5f9c3941}" ma:internalName="TaxCatchAll" ma:showField="CatchAllData" ma:web="8e1f58e5-9326-45a8-b5bb-d3579ce38e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1f58e5-9326-45a8-b5bb-d3579ce38ecb" xsi:nil="true"/>
    <lcf76f155ced4ddcb4097134ff3c332f xmlns="fa120190-1b1f-4753-9db1-e233e8a507f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5E3E9E-6345-4EB6-9CF4-EED8A95C51C5}"/>
</file>

<file path=customXml/itemProps2.xml><?xml version="1.0" encoding="utf-8"?>
<ds:datastoreItem xmlns:ds="http://schemas.openxmlformats.org/officeDocument/2006/customXml" ds:itemID="{51555CDB-AB33-4495-98B1-0AC74F7BFD0B}"/>
</file>

<file path=customXml/itemProps3.xml><?xml version="1.0" encoding="utf-8"?>
<ds:datastoreItem xmlns:ds="http://schemas.openxmlformats.org/officeDocument/2006/customXml" ds:itemID="{E839CDFD-3A1A-4987-9C8D-B68424894B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Cathal Doherty</dc:creator>
  <cp:keywords/>
  <dc:description/>
  <cp:lastModifiedBy/>
  <cp:revision/>
  <dcterms:created xsi:type="dcterms:W3CDTF">2024-04-18T14:16:25Z</dcterms:created>
  <dcterms:modified xsi:type="dcterms:W3CDTF">2025-06-12T19:00:16Z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0x0101002A76A47B5AF1DB47B2098D294AB206B2</vt:lpwstr>
  </property>
  <property fmtid="{D5CDD505-2E9C-101B-9397-08002B2CF9AE}" pid="3" name="MediaServiceImageTags">
    <vt:lpwstr/>
  </property>
</Properties>
</file>