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 core data" sheetId="1" r:id="rId4"/>
    <sheet state="visible" name="Sample site data" sheetId="2" r:id="rId5"/>
    <sheet state="visible" name="Sample study area data" sheetId="3" r:id="rId6"/>
  </sheets>
  <definedNames/>
  <calcPr/>
</workbook>
</file>

<file path=xl/sharedStrings.xml><?xml version="1.0" encoding="utf-8"?>
<sst xmlns="http://schemas.openxmlformats.org/spreadsheetml/2006/main" count="360" uniqueCount="38">
  <si>
    <t>study area ID</t>
  </si>
  <si>
    <t>study site</t>
  </si>
  <si>
    <t>coring site</t>
  </si>
  <si>
    <t xml:space="preserve">core sample ID </t>
  </si>
  <si>
    <t>lab number</t>
  </si>
  <si>
    <t>top depth (cm)</t>
  </si>
  <si>
    <t>bottom depth (cm)</t>
  </si>
  <si>
    <t>bulk density (g/cm^3)</t>
  </si>
  <si>
    <t>organic matter content (LOI5505)</t>
  </si>
  <si>
    <t>carbon content (%)</t>
  </si>
  <si>
    <t>depth increment (cm)</t>
  </si>
  <si>
    <t>Soil carbon density (g/cm3) = dry bulk density (g/cm3) * (% Corg/100)</t>
  </si>
  <si>
    <t>Average carbon stock of subsection (g/cm2) = soil carbon density (g/cm3) * subsection depth interval (cm)</t>
  </si>
  <si>
    <t>Average carbon stock of core (g/cm2) = sum of average carbon stocks of subsections</t>
  </si>
  <si>
    <t>Average carbon stock of core (kg/m2)</t>
  </si>
  <si>
    <t>Average carbon stock of site (kg/m2) = sum of average carbon stocks of cores (kg/m2)/ number of cores</t>
  </si>
  <si>
    <t>DB</t>
  </si>
  <si>
    <t>01</t>
  </si>
  <si>
    <t>DB-01</t>
  </si>
  <si>
    <t>DB-01-01</t>
  </si>
  <si>
    <t>DB-01-02</t>
  </si>
  <si>
    <t>02</t>
  </si>
  <si>
    <t>DB-02</t>
  </si>
  <si>
    <t>DB-02-01</t>
  </si>
  <si>
    <t>DB-02-02</t>
  </si>
  <si>
    <t>DB-02-03</t>
  </si>
  <si>
    <t>03</t>
  </si>
  <si>
    <t>DB-03</t>
  </si>
  <si>
    <t>DB-03-01</t>
  </si>
  <si>
    <t>DB-03-02</t>
  </si>
  <si>
    <t>study area</t>
  </si>
  <si>
    <t>site Id</t>
  </si>
  <si>
    <t>site area (m^2)</t>
  </si>
  <si>
    <t>Total carbon stock of study site (kg C) = Average carbon stock of study site (kg C/m2) * Study site size (m2)</t>
  </si>
  <si>
    <t>SUM</t>
  </si>
  <si>
    <t>study area size (m^2)</t>
  </si>
  <si>
    <t>Average carbon stock of study area (kg C/m2) = sum of total carbon stocks of sites (kg C) / sum of site sizes (m2)</t>
  </si>
  <si>
    <t>Total carbon stock of study area (kg C) = Average carbon stock of study area (kg C/m2) * Study area size (m2)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</si>
</sst>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00000"/>
  </numFmts>
  <fonts count="7">
    <font>
      <sz val="11.0"/>
      <color theme="1"/>
      <name val="Calibri"/>
      <scheme val="minor"/>
    </font>
    <font>
      <b/>
      <sz val="14.0"/>
      <color theme="0"/>
      <name val="Calibri"/>
    </font>
    <font>
      <sz val="11.0"/>
      <color theme="0"/>
      <name val="Calibri"/>
    </font>
    <font>
      <sz val="11.0"/>
      <color theme="1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999999"/>
        <bgColor rgb="FF999999"/>
      </patternFill>
    </fill>
  </fills>
  <borders count="8">
    <border/>
    <border>
      <left/>
      <right/>
      <top/>
      <bottom/>
    </border>
    <border>
      <left style="thin">
        <color rgb="FF000000"/>
      </left>
      <right/>
      <top/>
      <bottom/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2" fillId="2" fontId="1" numFmtId="0" xfId="0" applyAlignment="1" applyBorder="1" applyFont="1">
      <alignment horizontal="left" shrinkToFit="0" vertical="top" wrapText="1"/>
    </xf>
    <xf borderId="1" fillId="3" fontId="1" numFmtId="0" xfId="0" applyAlignment="1" applyBorder="1" applyFill="1" applyFont="1">
      <alignment horizontal="left" shrinkToFit="0" vertical="top" wrapText="1"/>
    </xf>
    <xf borderId="2" fillId="3" fontId="1" numFmtId="0" xfId="0" applyAlignment="1" applyBorder="1" applyFont="1">
      <alignment horizontal="left" shrinkToFit="0" vertical="top" wrapText="1"/>
    </xf>
    <xf borderId="1" fillId="2" fontId="2" numFmtId="0" xfId="0" applyAlignment="1" applyBorder="1" applyFont="1">
      <alignment horizontal="left" shrinkToFit="0" vertical="top" wrapText="1"/>
    </xf>
    <xf borderId="0" fillId="0" fontId="3" numFmtId="0" xfId="0" applyAlignment="1" applyFont="1">
      <alignment horizontal="left" vertical="top"/>
    </xf>
    <xf borderId="0" fillId="0" fontId="3" numFmtId="49" xfId="0" applyAlignment="1" applyFont="1" applyNumberFormat="1">
      <alignment horizontal="left" vertical="top"/>
    </xf>
    <xf borderId="3" fillId="0" fontId="3" numFmtId="0" xfId="0" applyAlignment="1" applyBorder="1" applyFont="1">
      <alignment horizontal="left" vertical="top"/>
    </xf>
    <xf borderId="4" fillId="0" fontId="3" numFmtId="0" xfId="0" applyAlignment="1" applyBorder="1" applyFont="1">
      <alignment horizontal="left" vertical="top"/>
    </xf>
    <xf borderId="4" fillId="0" fontId="3" numFmtId="49" xfId="0" applyAlignment="1" applyBorder="1" applyFont="1" applyNumberFormat="1">
      <alignment horizontal="left" vertical="top"/>
    </xf>
    <xf borderId="5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horizontal="left" vertical="top"/>
    </xf>
    <xf borderId="6" fillId="0" fontId="3" numFmtId="49" xfId="0" applyAlignment="1" applyBorder="1" applyFont="1" applyNumberFormat="1">
      <alignment horizontal="left" vertical="top"/>
    </xf>
    <xf borderId="7" fillId="0" fontId="3" numFmtId="0" xfId="0" applyAlignment="1" applyBorder="1" applyFont="1">
      <alignment horizontal="left" vertical="top"/>
    </xf>
    <xf borderId="2" fillId="2" fontId="4" numFmtId="0" xfId="0" applyAlignment="1" applyBorder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1"/>
    </xf>
    <xf borderId="3" fillId="0" fontId="3" numFmtId="164" xfId="0" applyAlignment="1" applyBorder="1" applyFont="1" applyNumberFormat="1">
      <alignment horizontal="left" shrinkToFit="0" vertical="top" wrapText="1"/>
    </xf>
    <xf borderId="3" fillId="0" fontId="3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left" shrinkToFit="0" vertical="top" wrapText="1"/>
    </xf>
    <xf borderId="0" fillId="0" fontId="5" numFmtId="0" xfId="0" applyAlignment="1" applyFont="1">
      <alignment horizontal="left" shrinkToFit="0" vertical="top" wrapText="1"/>
    </xf>
    <xf borderId="0" fillId="0" fontId="5" numFmtId="164" xfId="0" applyAlignment="1" applyFont="1" applyNumberFormat="1">
      <alignment horizontal="left" shrinkToFit="0" vertical="top" wrapText="1"/>
    </xf>
    <xf borderId="1" fillId="2" fontId="4" numFmtId="0" xfId="0" applyAlignment="1" applyBorder="1" applyFont="1">
      <alignment horizontal="left" shrinkToFit="0" vertical="top" wrapText="1"/>
    </xf>
    <xf borderId="0" fillId="0" fontId="6" numFmtId="0" xfId="0" applyFont="1"/>
    <xf borderId="0" fillId="0" fontId="3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2.57"/>
    <col customWidth="1" min="4" max="4" width="13.86"/>
    <col customWidth="1" min="5" max="6" width="12.57"/>
    <col customWidth="1" min="7" max="7" width="16.86"/>
    <col customWidth="1" min="8" max="8" width="19.43"/>
    <col customWidth="1" min="9" max="9" width="29.14"/>
    <col customWidth="1" min="10" max="10" width="16.86"/>
    <col customWidth="1" min="11" max="11" width="13.29"/>
    <col customWidth="1" min="12" max="14" width="25.43"/>
    <col customWidth="1" min="15" max="15" width="26.86"/>
    <col customWidth="1" min="16" max="16" width="32.86"/>
    <col customWidth="1" min="17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4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6" t="s">
        <v>16</v>
      </c>
      <c r="B2" s="7" t="s">
        <v>17</v>
      </c>
      <c r="C2" s="6" t="s">
        <v>18</v>
      </c>
      <c r="D2" s="6" t="s">
        <v>19</v>
      </c>
      <c r="E2" s="6">
        <v>14.0</v>
      </c>
      <c r="F2" s="6">
        <v>0.0</v>
      </c>
      <c r="G2" s="6">
        <v>4.0</v>
      </c>
      <c r="H2" s="6">
        <v>0.178127831</v>
      </c>
      <c r="I2" s="6">
        <v>77.32639304</v>
      </c>
      <c r="J2" s="6">
        <f t="shared" ref="J2:J83" si="1">I2/(2)</f>
        <v>38.66319652</v>
      </c>
      <c r="K2" s="8">
        <f t="shared" ref="K2:K83" si="2">G2-F2</f>
        <v>4</v>
      </c>
      <c r="L2" s="6">
        <f t="shared" ref="L2:L83" si="3">H2*(J2/100)</f>
        <v>0.06886991336</v>
      </c>
      <c r="M2" s="6">
        <f t="shared" ref="M2:M83" si="4">L2*K2</f>
        <v>0.2754796534</v>
      </c>
      <c r="N2" s="6">
        <f>SUM(M2:M25)</f>
        <v>5.461585256</v>
      </c>
      <c r="O2" s="6">
        <f>N2*10</f>
        <v>54.61585256</v>
      </c>
      <c r="P2" s="6">
        <f>O2/1</f>
        <v>54.61585256</v>
      </c>
      <c r="Q2" s="6"/>
      <c r="R2" s="6"/>
      <c r="S2" s="6"/>
      <c r="T2" s="6"/>
      <c r="U2" s="6"/>
      <c r="V2" s="6"/>
      <c r="W2" s="6"/>
      <c r="X2" s="6"/>
      <c r="Y2" s="6"/>
      <c r="Z2" s="6"/>
    </row>
    <row r="3" ht="14.25" customHeight="1">
      <c r="A3" s="6" t="s">
        <v>16</v>
      </c>
      <c r="B3" s="7" t="s">
        <v>17</v>
      </c>
      <c r="C3" s="6" t="s">
        <v>18</v>
      </c>
      <c r="D3" s="6" t="s">
        <v>19</v>
      </c>
      <c r="E3" s="6">
        <v>15.0</v>
      </c>
      <c r="F3" s="6">
        <f t="shared" ref="F3:F25" si="5">G2</f>
        <v>4</v>
      </c>
      <c r="G3" s="6">
        <v>8.0</v>
      </c>
      <c r="H3" s="6">
        <v>0.179804237</v>
      </c>
      <c r="I3" s="6">
        <v>76.79717009</v>
      </c>
      <c r="J3" s="6">
        <f t="shared" si="1"/>
        <v>38.39858505</v>
      </c>
      <c r="K3" s="8">
        <f t="shared" si="2"/>
        <v>4</v>
      </c>
      <c r="L3" s="6">
        <f t="shared" si="3"/>
        <v>0.06904228286</v>
      </c>
      <c r="M3" s="6">
        <f t="shared" si="4"/>
        <v>0.2761691314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4.25" customHeight="1">
      <c r="A4" s="6" t="s">
        <v>16</v>
      </c>
      <c r="B4" s="7" t="s">
        <v>17</v>
      </c>
      <c r="C4" s="6" t="s">
        <v>18</v>
      </c>
      <c r="D4" s="6" t="s">
        <v>19</v>
      </c>
      <c r="E4" s="6">
        <v>16.0</v>
      </c>
      <c r="F4" s="6">
        <f t="shared" si="5"/>
        <v>8</v>
      </c>
      <c r="G4" s="6">
        <v>12.0</v>
      </c>
      <c r="H4" s="6">
        <v>0.149445581</v>
      </c>
      <c r="I4" s="6">
        <v>79.15484232</v>
      </c>
      <c r="J4" s="6">
        <f t="shared" si="1"/>
        <v>39.57742116</v>
      </c>
      <c r="K4" s="8">
        <f t="shared" si="2"/>
        <v>4</v>
      </c>
      <c r="L4" s="6">
        <f t="shared" si="3"/>
        <v>0.059146707</v>
      </c>
      <c r="M4" s="6">
        <f t="shared" si="4"/>
        <v>0.236586828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4.25" customHeight="1">
      <c r="A5" s="6" t="s">
        <v>16</v>
      </c>
      <c r="B5" s="7" t="s">
        <v>17</v>
      </c>
      <c r="C5" s="6" t="s">
        <v>18</v>
      </c>
      <c r="D5" s="6" t="s">
        <v>19</v>
      </c>
      <c r="E5" s="6">
        <v>17.0</v>
      </c>
      <c r="F5" s="6">
        <f t="shared" si="5"/>
        <v>12</v>
      </c>
      <c r="G5" s="6">
        <v>16.0</v>
      </c>
      <c r="H5" s="6">
        <v>0.166783784</v>
      </c>
      <c r="I5" s="6">
        <v>82.5306799</v>
      </c>
      <c r="J5" s="6">
        <f t="shared" si="1"/>
        <v>41.26533995</v>
      </c>
      <c r="K5" s="8">
        <f t="shared" si="2"/>
        <v>4</v>
      </c>
      <c r="L5" s="6">
        <f t="shared" si="3"/>
        <v>0.06882389545</v>
      </c>
      <c r="M5" s="6">
        <f t="shared" si="4"/>
        <v>0.2752955818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4.25" customHeight="1">
      <c r="A6" s="6" t="s">
        <v>16</v>
      </c>
      <c r="B6" s="7" t="s">
        <v>17</v>
      </c>
      <c r="C6" s="6" t="s">
        <v>18</v>
      </c>
      <c r="D6" s="6" t="s">
        <v>19</v>
      </c>
      <c r="E6" s="6">
        <v>18.0</v>
      </c>
      <c r="F6" s="6">
        <f t="shared" si="5"/>
        <v>16</v>
      </c>
      <c r="G6" s="6">
        <v>20.0</v>
      </c>
      <c r="H6" s="6">
        <v>0.146168006</v>
      </c>
      <c r="I6" s="6">
        <v>81.3734591</v>
      </c>
      <c r="J6" s="6">
        <f t="shared" si="1"/>
        <v>40.68672955</v>
      </c>
      <c r="K6" s="8">
        <f t="shared" si="2"/>
        <v>4</v>
      </c>
      <c r="L6" s="6">
        <f t="shared" si="3"/>
        <v>0.05947098129</v>
      </c>
      <c r="M6" s="6">
        <f t="shared" si="4"/>
        <v>0.2378839252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4.25" customHeight="1">
      <c r="A7" s="6" t="s">
        <v>16</v>
      </c>
      <c r="B7" s="7" t="s">
        <v>17</v>
      </c>
      <c r="C7" s="6" t="s">
        <v>18</v>
      </c>
      <c r="D7" s="6" t="s">
        <v>19</v>
      </c>
      <c r="E7" s="6">
        <v>19.0</v>
      </c>
      <c r="F7" s="6">
        <f t="shared" si="5"/>
        <v>20</v>
      </c>
      <c r="G7" s="6">
        <v>24.0</v>
      </c>
      <c r="H7" s="6">
        <v>0.170896275</v>
      </c>
      <c r="I7" s="6">
        <v>82.66607963</v>
      </c>
      <c r="J7" s="6">
        <f t="shared" si="1"/>
        <v>41.33303982</v>
      </c>
      <c r="K7" s="8">
        <f t="shared" si="2"/>
        <v>4</v>
      </c>
      <c r="L7" s="6">
        <f t="shared" si="3"/>
        <v>0.07063662539</v>
      </c>
      <c r="M7" s="6">
        <f t="shared" si="4"/>
        <v>0.2825465016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4.25" customHeight="1">
      <c r="A8" s="6" t="s">
        <v>16</v>
      </c>
      <c r="B8" s="7" t="s">
        <v>17</v>
      </c>
      <c r="C8" s="6" t="s">
        <v>18</v>
      </c>
      <c r="D8" s="6" t="s">
        <v>19</v>
      </c>
      <c r="E8" s="6">
        <v>20.0</v>
      </c>
      <c r="F8" s="6">
        <f t="shared" si="5"/>
        <v>24</v>
      </c>
      <c r="G8" s="6">
        <v>28.0</v>
      </c>
      <c r="H8" s="6">
        <v>0.146196494</v>
      </c>
      <c r="I8" s="6">
        <v>77.19894451</v>
      </c>
      <c r="J8" s="6">
        <f t="shared" si="1"/>
        <v>38.59947226</v>
      </c>
      <c r="K8" s="8">
        <f t="shared" si="2"/>
        <v>4</v>
      </c>
      <c r="L8" s="6">
        <f t="shared" si="3"/>
        <v>0.05643107514</v>
      </c>
      <c r="M8" s="6">
        <f t="shared" si="4"/>
        <v>0.2257243006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4.25" customHeight="1">
      <c r="A9" s="6" t="s">
        <v>16</v>
      </c>
      <c r="B9" s="7" t="s">
        <v>17</v>
      </c>
      <c r="C9" s="6" t="s">
        <v>18</v>
      </c>
      <c r="D9" s="6" t="s">
        <v>19</v>
      </c>
      <c r="E9" s="6">
        <v>21.0</v>
      </c>
      <c r="F9" s="6">
        <f t="shared" si="5"/>
        <v>28</v>
      </c>
      <c r="G9" s="6">
        <v>32.0</v>
      </c>
      <c r="H9" s="6">
        <v>0.17269832</v>
      </c>
      <c r="I9" s="6">
        <v>77.03302664</v>
      </c>
      <c r="J9" s="6">
        <f t="shared" si="1"/>
        <v>38.51651332</v>
      </c>
      <c r="K9" s="8">
        <f t="shared" si="2"/>
        <v>4</v>
      </c>
      <c r="L9" s="6">
        <f t="shared" si="3"/>
        <v>0.06651737143</v>
      </c>
      <c r="M9" s="6">
        <f t="shared" si="4"/>
        <v>0.2660694857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4.25" customHeight="1">
      <c r="A10" s="6" t="s">
        <v>16</v>
      </c>
      <c r="B10" s="7" t="s">
        <v>17</v>
      </c>
      <c r="C10" s="6" t="s">
        <v>18</v>
      </c>
      <c r="D10" s="6" t="s">
        <v>19</v>
      </c>
      <c r="E10" s="6">
        <v>22.0</v>
      </c>
      <c r="F10" s="6">
        <f t="shared" si="5"/>
        <v>32</v>
      </c>
      <c r="G10" s="6">
        <v>36.0</v>
      </c>
      <c r="H10" s="6">
        <v>0.16344412</v>
      </c>
      <c r="I10" s="6">
        <v>77.99251746</v>
      </c>
      <c r="J10" s="6">
        <f t="shared" si="1"/>
        <v>38.99625873</v>
      </c>
      <c r="K10" s="8">
        <f t="shared" si="2"/>
        <v>4</v>
      </c>
      <c r="L10" s="6">
        <f t="shared" si="3"/>
        <v>0.06373709191</v>
      </c>
      <c r="M10" s="6">
        <f t="shared" si="4"/>
        <v>0.2549483677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4.25" customHeight="1">
      <c r="A11" s="6" t="s">
        <v>16</v>
      </c>
      <c r="B11" s="7" t="s">
        <v>17</v>
      </c>
      <c r="C11" s="6" t="s">
        <v>18</v>
      </c>
      <c r="D11" s="6" t="s">
        <v>19</v>
      </c>
      <c r="E11" s="6">
        <v>23.0</v>
      </c>
      <c r="F11" s="6">
        <f t="shared" si="5"/>
        <v>36</v>
      </c>
      <c r="G11" s="6">
        <v>40.0</v>
      </c>
      <c r="H11" s="6">
        <v>0.188930606</v>
      </c>
      <c r="I11" s="6">
        <v>78.59809539</v>
      </c>
      <c r="J11" s="6">
        <f t="shared" si="1"/>
        <v>39.2990477</v>
      </c>
      <c r="K11" s="8">
        <f t="shared" si="2"/>
        <v>4</v>
      </c>
      <c r="L11" s="6">
        <f t="shared" si="3"/>
        <v>0.07424792896</v>
      </c>
      <c r="M11" s="6">
        <f t="shared" si="4"/>
        <v>0.2969917158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4.25" customHeight="1">
      <c r="A12" s="6" t="s">
        <v>16</v>
      </c>
      <c r="B12" s="7" t="s">
        <v>17</v>
      </c>
      <c r="C12" s="6" t="s">
        <v>18</v>
      </c>
      <c r="D12" s="6" t="s">
        <v>19</v>
      </c>
      <c r="E12" s="6">
        <v>24.0</v>
      </c>
      <c r="F12" s="6">
        <f t="shared" si="5"/>
        <v>40</v>
      </c>
      <c r="G12" s="6">
        <v>44.0</v>
      </c>
      <c r="H12" s="6">
        <v>0.143089847</v>
      </c>
      <c r="I12" s="6">
        <v>78.1652881</v>
      </c>
      <c r="J12" s="6">
        <f t="shared" si="1"/>
        <v>39.08264405</v>
      </c>
      <c r="K12" s="8">
        <f t="shared" si="2"/>
        <v>4</v>
      </c>
      <c r="L12" s="6">
        <f t="shared" si="3"/>
        <v>0.05592329557</v>
      </c>
      <c r="M12" s="6">
        <f t="shared" si="4"/>
        <v>0.2236931823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4.25" customHeight="1">
      <c r="A13" s="6" t="s">
        <v>16</v>
      </c>
      <c r="B13" s="7" t="s">
        <v>17</v>
      </c>
      <c r="C13" s="6" t="s">
        <v>18</v>
      </c>
      <c r="D13" s="6" t="s">
        <v>19</v>
      </c>
      <c r="E13" s="6">
        <v>25.0</v>
      </c>
      <c r="F13" s="6">
        <f t="shared" si="5"/>
        <v>44</v>
      </c>
      <c r="G13" s="6">
        <v>48.0</v>
      </c>
      <c r="H13" s="6">
        <v>0.17544485</v>
      </c>
      <c r="I13" s="6">
        <v>77.48513424</v>
      </c>
      <c r="J13" s="6">
        <f t="shared" si="1"/>
        <v>38.74256712</v>
      </c>
      <c r="K13" s="8">
        <f t="shared" si="2"/>
        <v>4</v>
      </c>
      <c r="L13" s="6">
        <f t="shared" si="3"/>
        <v>0.06797183877</v>
      </c>
      <c r="M13" s="6">
        <f t="shared" si="4"/>
        <v>0.2718873551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4.25" customHeight="1">
      <c r="A14" s="6" t="s">
        <v>16</v>
      </c>
      <c r="B14" s="7" t="s">
        <v>17</v>
      </c>
      <c r="C14" s="6" t="s">
        <v>18</v>
      </c>
      <c r="D14" s="6" t="s">
        <v>19</v>
      </c>
      <c r="E14" s="6">
        <v>26.0</v>
      </c>
      <c r="F14" s="6">
        <f t="shared" si="5"/>
        <v>48</v>
      </c>
      <c r="G14" s="6">
        <v>50.0</v>
      </c>
      <c r="H14" s="6">
        <v>0.127627222</v>
      </c>
      <c r="I14" s="6">
        <v>80.06750638</v>
      </c>
      <c r="J14" s="6">
        <f t="shared" si="1"/>
        <v>40.03375319</v>
      </c>
      <c r="K14" s="8">
        <f t="shared" si="2"/>
        <v>2</v>
      </c>
      <c r="L14" s="6">
        <f t="shared" si="3"/>
        <v>0.05109396706</v>
      </c>
      <c r="M14" s="6">
        <f t="shared" si="4"/>
        <v>0.1021879341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4.25" customHeight="1">
      <c r="A15" s="6" t="s">
        <v>16</v>
      </c>
      <c r="B15" s="7" t="s">
        <v>17</v>
      </c>
      <c r="C15" s="6" t="s">
        <v>18</v>
      </c>
      <c r="D15" s="6" t="s">
        <v>20</v>
      </c>
      <c r="E15" s="6">
        <v>53.0</v>
      </c>
      <c r="F15" s="6">
        <f t="shared" si="5"/>
        <v>50</v>
      </c>
      <c r="G15" s="6">
        <v>54.0</v>
      </c>
      <c r="H15" s="6">
        <v>0.125574872</v>
      </c>
      <c r="I15" s="6">
        <v>79.96499045</v>
      </c>
      <c r="J15" s="6">
        <f t="shared" si="1"/>
        <v>39.98249523</v>
      </c>
      <c r="K15" s="8">
        <f t="shared" si="2"/>
        <v>4</v>
      </c>
      <c r="L15" s="6">
        <f t="shared" si="3"/>
        <v>0.0502079672</v>
      </c>
      <c r="M15" s="6">
        <f t="shared" si="4"/>
        <v>0.2008318688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4.25" customHeight="1">
      <c r="A16" s="6" t="s">
        <v>16</v>
      </c>
      <c r="B16" s="7" t="s">
        <v>17</v>
      </c>
      <c r="C16" s="6" t="s">
        <v>18</v>
      </c>
      <c r="D16" s="6" t="s">
        <v>20</v>
      </c>
      <c r="E16" s="6">
        <v>54.0</v>
      </c>
      <c r="F16" s="6">
        <f t="shared" si="5"/>
        <v>54</v>
      </c>
      <c r="G16" s="6">
        <v>58.0</v>
      </c>
      <c r="H16" s="6">
        <v>0.153479182</v>
      </c>
      <c r="I16" s="6">
        <v>75.38503134</v>
      </c>
      <c r="J16" s="6">
        <f t="shared" si="1"/>
        <v>37.69251567</v>
      </c>
      <c r="K16" s="8">
        <f t="shared" si="2"/>
        <v>4</v>
      </c>
      <c r="L16" s="6">
        <f t="shared" si="3"/>
        <v>0.05785016473</v>
      </c>
      <c r="M16" s="6">
        <f t="shared" si="4"/>
        <v>0.2314006589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4.25" customHeight="1">
      <c r="A17" s="6" t="s">
        <v>16</v>
      </c>
      <c r="B17" s="7" t="s">
        <v>17</v>
      </c>
      <c r="C17" s="6" t="s">
        <v>18</v>
      </c>
      <c r="D17" s="6" t="s">
        <v>20</v>
      </c>
      <c r="E17" s="6">
        <v>55.0</v>
      </c>
      <c r="F17" s="6">
        <f t="shared" si="5"/>
        <v>58</v>
      </c>
      <c r="G17" s="6">
        <v>62.0</v>
      </c>
      <c r="H17" s="6">
        <v>0.123869248</v>
      </c>
      <c r="I17" s="6">
        <v>77.53178189</v>
      </c>
      <c r="J17" s="6">
        <f t="shared" si="1"/>
        <v>38.76589095</v>
      </c>
      <c r="K17" s="8">
        <f t="shared" si="2"/>
        <v>4</v>
      </c>
      <c r="L17" s="6">
        <f t="shared" si="3"/>
        <v>0.04801901759</v>
      </c>
      <c r="M17" s="6">
        <f t="shared" si="4"/>
        <v>0.1920760704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4.25" customHeight="1">
      <c r="A18" s="6" t="s">
        <v>16</v>
      </c>
      <c r="B18" s="7" t="s">
        <v>17</v>
      </c>
      <c r="C18" s="6" t="s">
        <v>18</v>
      </c>
      <c r="D18" s="6" t="s">
        <v>20</v>
      </c>
      <c r="E18" s="6">
        <v>56.0</v>
      </c>
      <c r="F18" s="6">
        <f t="shared" si="5"/>
        <v>62</v>
      </c>
      <c r="G18" s="6">
        <v>66.0</v>
      </c>
      <c r="H18" s="6">
        <v>0.131464573</v>
      </c>
      <c r="I18" s="6">
        <v>78.57825009</v>
      </c>
      <c r="J18" s="6">
        <f t="shared" si="1"/>
        <v>39.28912505</v>
      </c>
      <c r="K18" s="8">
        <f t="shared" si="2"/>
        <v>4</v>
      </c>
      <c r="L18" s="6">
        <f t="shared" si="3"/>
        <v>0.05165128048</v>
      </c>
      <c r="M18" s="6">
        <f t="shared" si="4"/>
        <v>0.2066051219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4.25" customHeight="1">
      <c r="A19" s="6" t="s">
        <v>16</v>
      </c>
      <c r="B19" s="7" t="s">
        <v>17</v>
      </c>
      <c r="C19" s="6" t="s">
        <v>18</v>
      </c>
      <c r="D19" s="6" t="s">
        <v>20</v>
      </c>
      <c r="E19" s="6">
        <v>57.0</v>
      </c>
      <c r="F19" s="6">
        <f t="shared" si="5"/>
        <v>66</v>
      </c>
      <c r="G19" s="6">
        <v>70.0</v>
      </c>
      <c r="H19" s="6">
        <v>0.111217677</v>
      </c>
      <c r="I19" s="6">
        <v>83.09479963</v>
      </c>
      <c r="J19" s="6">
        <f t="shared" si="1"/>
        <v>41.54739982</v>
      </c>
      <c r="K19" s="8">
        <f t="shared" si="2"/>
        <v>4</v>
      </c>
      <c r="L19" s="6">
        <f t="shared" si="3"/>
        <v>0.04620805293</v>
      </c>
      <c r="M19" s="6">
        <f t="shared" si="4"/>
        <v>0.1848322117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4.25" customHeight="1">
      <c r="A20" s="6" t="s">
        <v>16</v>
      </c>
      <c r="B20" s="7" t="s">
        <v>17</v>
      </c>
      <c r="C20" s="6" t="s">
        <v>18</v>
      </c>
      <c r="D20" s="6" t="s">
        <v>20</v>
      </c>
      <c r="E20" s="6">
        <v>58.0</v>
      </c>
      <c r="F20" s="6">
        <f t="shared" si="5"/>
        <v>70</v>
      </c>
      <c r="G20" s="6">
        <v>74.0</v>
      </c>
      <c r="H20" s="6">
        <v>0.11220672</v>
      </c>
      <c r="I20" s="6">
        <v>78.78488639</v>
      </c>
      <c r="J20" s="6">
        <f t="shared" si="1"/>
        <v>39.3924432</v>
      </c>
      <c r="K20" s="8">
        <f t="shared" si="2"/>
        <v>4</v>
      </c>
      <c r="L20" s="6">
        <f t="shared" si="3"/>
        <v>0.04420096844</v>
      </c>
      <c r="M20" s="6">
        <f t="shared" si="4"/>
        <v>0.1768038737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4.25" customHeight="1">
      <c r="A21" s="6" t="s">
        <v>16</v>
      </c>
      <c r="B21" s="7" t="s">
        <v>17</v>
      </c>
      <c r="C21" s="6" t="s">
        <v>18</v>
      </c>
      <c r="D21" s="6" t="s">
        <v>20</v>
      </c>
      <c r="E21" s="6">
        <v>59.0</v>
      </c>
      <c r="F21" s="6">
        <f t="shared" si="5"/>
        <v>74</v>
      </c>
      <c r="G21" s="6">
        <v>78.0</v>
      </c>
      <c r="H21" s="6">
        <v>0.157058437</v>
      </c>
      <c r="I21" s="6">
        <v>75.77395677</v>
      </c>
      <c r="J21" s="6">
        <f t="shared" si="1"/>
        <v>37.88697839</v>
      </c>
      <c r="K21" s="8">
        <f t="shared" si="2"/>
        <v>4</v>
      </c>
      <c r="L21" s="6">
        <f t="shared" si="3"/>
        <v>0.05950469608</v>
      </c>
      <c r="M21" s="6">
        <f t="shared" si="4"/>
        <v>0.2380187843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4.25" customHeight="1">
      <c r="A22" s="6" t="s">
        <v>16</v>
      </c>
      <c r="B22" s="7" t="s">
        <v>17</v>
      </c>
      <c r="C22" s="6" t="s">
        <v>18</v>
      </c>
      <c r="D22" s="6" t="s">
        <v>20</v>
      </c>
      <c r="E22" s="6">
        <v>60.0</v>
      </c>
      <c r="F22" s="6">
        <f t="shared" si="5"/>
        <v>78</v>
      </c>
      <c r="G22" s="6">
        <v>82.0</v>
      </c>
      <c r="H22" s="6">
        <v>0.162084733</v>
      </c>
      <c r="I22" s="6">
        <v>74.88545446</v>
      </c>
      <c r="J22" s="6">
        <f t="shared" si="1"/>
        <v>37.44272723</v>
      </c>
      <c r="K22" s="8">
        <f t="shared" si="2"/>
        <v>4</v>
      </c>
      <c r="L22" s="6">
        <f t="shared" si="3"/>
        <v>0.06068894446</v>
      </c>
      <c r="M22" s="6">
        <f t="shared" si="4"/>
        <v>0.2427557778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4.25" customHeight="1">
      <c r="A23" s="6" t="s">
        <v>16</v>
      </c>
      <c r="B23" s="7" t="s">
        <v>17</v>
      </c>
      <c r="C23" s="6" t="s">
        <v>18</v>
      </c>
      <c r="D23" s="6" t="s">
        <v>20</v>
      </c>
      <c r="E23" s="6">
        <v>61.0</v>
      </c>
      <c r="F23" s="6">
        <f t="shared" si="5"/>
        <v>82</v>
      </c>
      <c r="G23" s="6">
        <v>86.0</v>
      </c>
      <c r="H23" s="6">
        <v>0.177479182</v>
      </c>
      <c r="I23" s="6">
        <v>65.99676141</v>
      </c>
      <c r="J23" s="6">
        <f t="shared" si="1"/>
        <v>32.99838071</v>
      </c>
      <c r="K23" s="8">
        <f t="shared" si="2"/>
        <v>4</v>
      </c>
      <c r="L23" s="6">
        <f t="shared" si="3"/>
        <v>0.05856525615</v>
      </c>
      <c r="M23" s="6">
        <f t="shared" si="4"/>
        <v>0.2342610246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4.25" customHeight="1">
      <c r="A24" s="6" t="s">
        <v>16</v>
      </c>
      <c r="B24" s="7" t="s">
        <v>17</v>
      </c>
      <c r="C24" s="6" t="s">
        <v>18</v>
      </c>
      <c r="D24" s="6" t="s">
        <v>20</v>
      </c>
      <c r="E24" s="6">
        <v>62.0</v>
      </c>
      <c r="F24" s="6">
        <f t="shared" si="5"/>
        <v>86</v>
      </c>
      <c r="G24" s="6">
        <v>90.0</v>
      </c>
      <c r="H24" s="6">
        <v>0.245747991</v>
      </c>
      <c r="I24" s="6">
        <v>44.23965438</v>
      </c>
      <c r="J24" s="6">
        <f t="shared" si="1"/>
        <v>22.11982719</v>
      </c>
      <c r="K24" s="8">
        <f t="shared" si="2"/>
        <v>4</v>
      </c>
      <c r="L24" s="6">
        <f t="shared" si="3"/>
        <v>0.05435903093</v>
      </c>
      <c r="M24" s="6">
        <f t="shared" si="4"/>
        <v>0.2174361237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4.25" customHeight="1">
      <c r="A25" s="9" t="s">
        <v>16</v>
      </c>
      <c r="B25" s="10" t="s">
        <v>17</v>
      </c>
      <c r="C25" s="9" t="s">
        <v>18</v>
      </c>
      <c r="D25" s="9" t="s">
        <v>20</v>
      </c>
      <c r="E25" s="9">
        <v>63.0</v>
      </c>
      <c r="F25" s="9">
        <f t="shared" si="5"/>
        <v>90</v>
      </c>
      <c r="G25" s="9">
        <v>92.0</v>
      </c>
      <c r="H25" s="9">
        <v>0.230061359</v>
      </c>
      <c r="I25" s="9">
        <v>48.29136786</v>
      </c>
      <c r="J25" s="9">
        <f t="shared" si="1"/>
        <v>24.14568393</v>
      </c>
      <c r="K25" s="11">
        <f t="shared" si="2"/>
        <v>2</v>
      </c>
      <c r="L25" s="9">
        <f t="shared" si="3"/>
        <v>0.05554988859</v>
      </c>
      <c r="M25" s="9">
        <f t="shared" si="4"/>
        <v>0.1110997772</v>
      </c>
      <c r="N25" s="9"/>
      <c r="O25" s="9"/>
      <c r="P25" s="9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4.25" customHeight="1">
      <c r="A26" s="12" t="s">
        <v>16</v>
      </c>
      <c r="B26" s="13" t="s">
        <v>21</v>
      </c>
      <c r="C26" s="12" t="s">
        <v>22</v>
      </c>
      <c r="D26" s="12" t="s">
        <v>23</v>
      </c>
      <c r="E26" s="12">
        <v>1.0</v>
      </c>
      <c r="F26" s="12">
        <v>0.0</v>
      </c>
      <c r="G26" s="12">
        <v>4.0</v>
      </c>
      <c r="H26" s="12">
        <v>0.073801315</v>
      </c>
      <c r="I26" s="12">
        <v>81.97842804</v>
      </c>
      <c r="J26" s="12">
        <f t="shared" si="1"/>
        <v>40.98921402</v>
      </c>
      <c r="K26" s="14">
        <f t="shared" si="2"/>
        <v>4</v>
      </c>
      <c r="L26" s="12">
        <f t="shared" si="3"/>
        <v>0.03025057895</v>
      </c>
      <c r="M26" s="12">
        <f t="shared" si="4"/>
        <v>0.1210023158</v>
      </c>
      <c r="N26" s="12">
        <f>SUM(M26:M60)</f>
        <v>7.424818652</v>
      </c>
      <c r="O26" s="12">
        <f>N26*10</f>
        <v>74.24818652</v>
      </c>
      <c r="P26" s="6">
        <f>O26/1</f>
        <v>74.24818652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4.25" customHeight="1">
      <c r="A27" s="6" t="s">
        <v>16</v>
      </c>
      <c r="B27" s="7" t="s">
        <v>21</v>
      </c>
      <c r="C27" s="6" t="s">
        <v>22</v>
      </c>
      <c r="D27" s="6" t="s">
        <v>23</v>
      </c>
      <c r="E27" s="6">
        <v>2.0</v>
      </c>
      <c r="F27" s="6">
        <f t="shared" ref="F27:F60" si="6">G26</f>
        <v>4</v>
      </c>
      <c r="G27" s="6">
        <v>8.0</v>
      </c>
      <c r="H27" s="6">
        <v>0.08707962</v>
      </c>
      <c r="I27" s="6">
        <v>82.41833127</v>
      </c>
      <c r="J27" s="6">
        <f t="shared" si="1"/>
        <v>41.20916564</v>
      </c>
      <c r="K27" s="8">
        <f t="shared" si="2"/>
        <v>4</v>
      </c>
      <c r="L27" s="6">
        <f t="shared" si="3"/>
        <v>0.03588478484</v>
      </c>
      <c r="M27" s="6">
        <f t="shared" si="4"/>
        <v>0.1435391394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4.25" customHeight="1">
      <c r="A28" s="6" t="s">
        <v>16</v>
      </c>
      <c r="B28" s="7" t="s">
        <v>21</v>
      </c>
      <c r="C28" s="6" t="s">
        <v>22</v>
      </c>
      <c r="D28" s="6" t="s">
        <v>23</v>
      </c>
      <c r="E28" s="6">
        <v>3.0</v>
      </c>
      <c r="F28" s="6">
        <f t="shared" si="6"/>
        <v>8</v>
      </c>
      <c r="G28" s="6">
        <v>12.0</v>
      </c>
      <c r="H28" s="6">
        <v>0.135617969</v>
      </c>
      <c r="I28" s="6">
        <v>76.75126904</v>
      </c>
      <c r="J28" s="6">
        <f t="shared" si="1"/>
        <v>38.37563452</v>
      </c>
      <c r="K28" s="8">
        <f t="shared" si="2"/>
        <v>4</v>
      </c>
      <c r="L28" s="6">
        <f t="shared" si="3"/>
        <v>0.05204425613</v>
      </c>
      <c r="M28" s="6">
        <f t="shared" si="4"/>
        <v>0.2081770245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4.25" customHeight="1">
      <c r="A29" s="6" t="s">
        <v>16</v>
      </c>
      <c r="B29" s="7" t="s">
        <v>21</v>
      </c>
      <c r="C29" s="6" t="s">
        <v>22</v>
      </c>
      <c r="D29" s="6" t="s">
        <v>23</v>
      </c>
      <c r="E29" s="6">
        <v>5.0</v>
      </c>
      <c r="F29" s="6">
        <f t="shared" si="6"/>
        <v>12</v>
      </c>
      <c r="G29" s="6">
        <v>16.0</v>
      </c>
      <c r="H29" s="6">
        <v>0.148630387</v>
      </c>
      <c r="I29" s="6">
        <v>76.28370153</v>
      </c>
      <c r="J29" s="6">
        <f t="shared" si="1"/>
        <v>38.14185077</v>
      </c>
      <c r="K29" s="8">
        <f t="shared" si="2"/>
        <v>4</v>
      </c>
      <c r="L29" s="6">
        <f t="shared" si="3"/>
        <v>0.0566903804</v>
      </c>
      <c r="M29" s="6">
        <f t="shared" si="4"/>
        <v>0.2267615216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4.25" customHeight="1">
      <c r="A30" s="6" t="s">
        <v>16</v>
      </c>
      <c r="B30" s="7" t="s">
        <v>21</v>
      </c>
      <c r="C30" s="6" t="s">
        <v>22</v>
      </c>
      <c r="D30" s="6" t="s">
        <v>23</v>
      </c>
      <c r="E30" s="6">
        <v>6.0</v>
      </c>
      <c r="F30" s="6">
        <f t="shared" si="6"/>
        <v>16</v>
      </c>
      <c r="G30" s="6">
        <v>20.0</v>
      </c>
      <c r="H30" s="6">
        <v>0.134685902</v>
      </c>
      <c r="I30" s="6">
        <v>80.03893081</v>
      </c>
      <c r="J30" s="6">
        <f t="shared" si="1"/>
        <v>40.01946541</v>
      </c>
      <c r="K30" s="8">
        <f t="shared" si="2"/>
        <v>4</v>
      </c>
      <c r="L30" s="6">
        <f t="shared" si="3"/>
        <v>0.05390057796</v>
      </c>
      <c r="M30" s="6">
        <f t="shared" si="4"/>
        <v>0.2156023118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4.25" customHeight="1">
      <c r="A31" s="6" t="s">
        <v>16</v>
      </c>
      <c r="B31" s="7" t="s">
        <v>21</v>
      </c>
      <c r="C31" s="6" t="s">
        <v>22</v>
      </c>
      <c r="D31" s="6" t="s">
        <v>23</v>
      </c>
      <c r="E31" s="6">
        <v>7.0</v>
      </c>
      <c r="F31" s="6">
        <f t="shared" si="6"/>
        <v>20</v>
      </c>
      <c r="G31" s="6">
        <v>24.0</v>
      </c>
      <c r="H31" s="6">
        <v>0.128843682</v>
      </c>
      <c r="I31" s="6">
        <v>83.7889958</v>
      </c>
      <c r="J31" s="6">
        <f t="shared" si="1"/>
        <v>41.8944979</v>
      </c>
      <c r="K31" s="8">
        <f t="shared" si="2"/>
        <v>4</v>
      </c>
      <c r="L31" s="6">
        <f t="shared" si="3"/>
        <v>0.05397841365</v>
      </c>
      <c r="M31" s="6">
        <f t="shared" si="4"/>
        <v>0.2159136546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4.25" customHeight="1">
      <c r="A32" s="6" t="s">
        <v>16</v>
      </c>
      <c r="B32" s="7" t="s">
        <v>21</v>
      </c>
      <c r="C32" s="6" t="s">
        <v>22</v>
      </c>
      <c r="D32" s="6" t="s">
        <v>23</v>
      </c>
      <c r="E32" s="6">
        <v>8.0</v>
      </c>
      <c r="F32" s="6">
        <f t="shared" si="6"/>
        <v>24</v>
      </c>
      <c r="G32" s="6">
        <v>28.0</v>
      </c>
      <c r="H32" s="6">
        <v>0.092248356</v>
      </c>
      <c r="I32" s="6">
        <v>83.82055251</v>
      </c>
      <c r="J32" s="6">
        <f t="shared" si="1"/>
        <v>41.91027626</v>
      </c>
      <c r="K32" s="8">
        <f t="shared" si="2"/>
        <v>4</v>
      </c>
      <c r="L32" s="6">
        <f t="shared" si="3"/>
        <v>0.03866154084</v>
      </c>
      <c r="M32" s="6">
        <f t="shared" si="4"/>
        <v>0.1546461634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4.25" customHeight="1">
      <c r="A33" s="6" t="s">
        <v>16</v>
      </c>
      <c r="B33" s="7" t="s">
        <v>21</v>
      </c>
      <c r="C33" s="6" t="s">
        <v>22</v>
      </c>
      <c r="D33" s="6" t="s">
        <v>23</v>
      </c>
      <c r="E33" s="6">
        <v>9.0</v>
      </c>
      <c r="F33" s="6">
        <f t="shared" si="6"/>
        <v>28</v>
      </c>
      <c r="G33" s="6">
        <v>32.0</v>
      </c>
      <c r="H33" s="6">
        <v>0.117953251</v>
      </c>
      <c r="I33" s="6">
        <v>83.95556242</v>
      </c>
      <c r="J33" s="6">
        <f t="shared" si="1"/>
        <v>41.97778121</v>
      </c>
      <c r="K33" s="8">
        <f t="shared" si="2"/>
        <v>4</v>
      </c>
      <c r="L33" s="6">
        <f t="shared" si="3"/>
        <v>0.04951415763</v>
      </c>
      <c r="M33" s="6">
        <f t="shared" si="4"/>
        <v>0.1980566305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4.25" customHeight="1">
      <c r="A34" s="6" t="s">
        <v>16</v>
      </c>
      <c r="B34" s="7" t="s">
        <v>21</v>
      </c>
      <c r="C34" s="6" t="s">
        <v>22</v>
      </c>
      <c r="D34" s="6" t="s">
        <v>23</v>
      </c>
      <c r="E34" s="6">
        <v>10.0</v>
      </c>
      <c r="F34" s="6">
        <f t="shared" si="6"/>
        <v>32</v>
      </c>
      <c r="G34" s="6">
        <v>36.0</v>
      </c>
      <c r="H34" s="6">
        <v>0.136308254</v>
      </c>
      <c r="I34" s="6">
        <v>83.86283668</v>
      </c>
      <c r="J34" s="6">
        <f t="shared" si="1"/>
        <v>41.93141834</v>
      </c>
      <c r="K34" s="8">
        <f t="shared" si="2"/>
        <v>4</v>
      </c>
      <c r="L34" s="6">
        <f t="shared" si="3"/>
        <v>0.05715598422</v>
      </c>
      <c r="M34" s="6">
        <f t="shared" si="4"/>
        <v>0.2286239369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4.25" customHeight="1">
      <c r="A35" s="6" t="s">
        <v>16</v>
      </c>
      <c r="B35" s="7" t="s">
        <v>21</v>
      </c>
      <c r="C35" s="6" t="s">
        <v>22</v>
      </c>
      <c r="D35" s="6" t="s">
        <v>23</v>
      </c>
      <c r="E35" s="6">
        <v>11.0</v>
      </c>
      <c r="F35" s="6">
        <f t="shared" si="6"/>
        <v>36</v>
      </c>
      <c r="G35" s="6">
        <v>40.0</v>
      </c>
      <c r="H35" s="6">
        <v>0.146210373</v>
      </c>
      <c r="I35" s="6">
        <v>81.57820696</v>
      </c>
      <c r="J35" s="6">
        <f t="shared" si="1"/>
        <v>40.78910348</v>
      </c>
      <c r="K35" s="8">
        <f t="shared" si="2"/>
        <v>4</v>
      </c>
      <c r="L35" s="6">
        <f t="shared" si="3"/>
        <v>0.05963790034</v>
      </c>
      <c r="M35" s="6">
        <f t="shared" si="4"/>
        <v>0.2385516014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4.25" customHeight="1">
      <c r="A36" s="6" t="s">
        <v>16</v>
      </c>
      <c r="B36" s="7" t="s">
        <v>21</v>
      </c>
      <c r="C36" s="6" t="s">
        <v>22</v>
      </c>
      <c r="D36" s="6" t="s">
        <v>23</v>
      </c>
      <c r="E36" s="6">
        <v>12.0</v>
      </c>
      <c r="F36" s="6">
        <f t="shared" si="6"/>
        <v>40</v>
      </c>
      <c r="G36" s="6">
        <v>44.0</v>
      </c>
      <c r="H36" s="6">
        <v>0.165195763</v>
      </c>
      <c r="I36" s="6">
        <v>82.38330588</v>
      </c>
      <c r="J36" s="6">
        <f t="shared" si="1"/>
        <v>41.19165294</v>
      </c>
      <c r="K36" s="8">
        <f t="shared" si="2"/>
        <v>4</v>
      </c>
      <c r="L36" s="6">
        <f t="shared" si="3"/>
        <v>0.06804686537</v>
      </c>
      <c r="M36" s="6">
        <f t="shared" si="4"/>
        <v>0.2721874615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4.25" customHeight="1">
      <c r="A37" s="6" t="s">
        <v>16</v>
      </c>
      <c r="B37" s="7" t="s">
        <v>21</v>
      </c>
      <c r="C37" s="6" t="s">
        <v>22</v>
      </c>
      <c r="D37" s="6" t="s">
        <v>23</v>
      </c>
      <c r="E37" s="6">
        <v>13.0</v>
      </c>
      <c r="F37" s="6">
        <f t="shared" si="6"/>
        <v>44</v>
      </c>
      <c r="G37" s="6">
        <v>48.0</v>
      </c>
      <c r="H37" s="6">
        <v>0.219869248</v>
      </c>
      <c r="I37" s="6">
        <v>82.92404111</v>
      </c>
      <c r="J37" s="6">
        <f t="shared" si="1"/>
        <v>41.46202056</v>
      </c>
      <c r="K37" s="8">
        <f t="shared" si="2"/>
        <v>4</v>
      </c>
      <c r="L37" s="6">
        <f t="shared" si="3"/>
        <v>0.0911622328</v>
      </c>
      <c r="M37" s="6">
        <f t="shared" si="4"/>
        <v>0.3646489312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4.25" customHeight="1">
      <c r="A38" s="6" t="s">
        <v>16</v>
      </c>
      <c r="B38" s="7" t="s">
        <v>21</v>
      </c>
      <c r="C38" s="6" t="s">
        <v>22</v>
      </c>
      <c r="D38" s="6" t="s">
        <v>24</v>
      </c>
      <c r="E38" s="6">
        <v>40.0</v>
      </c>
      <c r="F38" s="6">
        <f t="shared" si="6"/>
        <v>48</v>
      </c>
      <c r="G38" s="6">
        <v>54.0</v>
      </c>
      <c r="H38" s="6">
        <v>0.126821768</v>
      </c>
      <c r="I38" s="6">
        <v>82.06848444</v>
      </c>
      <c r="J38" s="6">
        <f t="shared" si="1"/>
        <v>41.03424222</v>
      </c>
      <c r="K38" s="8">
        <f t="shared" si="2"/>
        <v>6</v>
      </c>
      <c r="L38" s="6">
        <f t="shared" si="3"/>
        <v>0.05204035147</v>
      </c>
      <c r="M38" s="6">
        <f t="shared" si="4"/>
        <v>0.3122421088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4.25" customHeight="1">
      <c r="A39" s="6" t="s">
        <v>16</v>
      </c>
      <c r="B39" s="7" t="s">
        <v>21</v>
      </c>
      <c r="C39" s="6" t="s">
        <v>22</v>
      </c>
      <c r="D39" s="6" t="s">
        <v>24</v>
      </c>
      <c r="E39" s="6">
        <v>41.0</v>
      </c>
      <c r="F39" s="6">
        <f t="shared" si="6"/>
        <v>54</v>
      </c>
      <c r="G39" s="6">
        <v>58.0</v>
      </c>
      <c r="H39" s="6">
        <v>0.143980278</v>
      </c>
      <c r="I39" s="6">
        <v>77.42097492</v>
      </c>
      <c r="J39" s="6">
        <f t="shared" si="1"/>
        <v>38.71048746</v>
      </c>
      <c r="K39" s="8">
        <f t="shared" si="2"/>
        <v>4</v>
      </c>
      <c r="L39" s="6">
        <f t="shared" si="3"/>
        <v>0.05573546746</v>
      </c>
      <c r="M39" s="6">
        <f t="shared" si="4"/>
        <v>0.2229418698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4.25" customHeight="1">
      <c r="A40" s="6" t="s">
        <v>16</v>
      </c>
      <c r="B40" s="7" t="s">
        <v>21</v>
      </c>
      <c r="C40" s="6" t="s">
        <v>22</v>
      </c>
      <c r="D40" s="6" t="s">
        <v>24</v>
      </c>
      <c r="E40" s="6">
        <v>42.0</v>
      </c>
      <c r="F40" s="6">
        <f t="shared" si="6"/>
        <v>58</v>
      </c>
      <c r="G40" s="6">
        <v>62.0</v>
      </c>
      <c r="H40" s="6">
        <v>0.183977356</v>
      </c>
      <c r="I40" s="6">
        <v>73.72967887</v>
      </c>
      <c r="J40" s="6">
        <f t="shared" si="1"/>
        <v>36.86483944</v>
      </c>
      <c r="K40" s="8">
        <f t="shared" si="2"/>
        <v>4</v>
      </c>
      <c r="L40" s="6">
        <f t="shared" si="3"/>
        <v>0.06782295689</v>
      </c>
      <c r="M40" s="6">
        <f t="shared" si="4"/>
        <v>0.2712918275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4.25" customHeight="1">
      <c r="A41" s="6" t="s">
        <v>16</v>
      </c>
      <c r="B41" s="7" t="s">
        <v>21</v>
      </c>
      <c r="C41" s="6" t="s">
        <v>22</v>
      </c>
      <c r="D41" s="6" t="s">
        <v>24</v>
      </c>
      <c r="E41" s="6">
        <v>43.0</v>
      </c>
      <c r="F41" s="6">
        <f t="shared" si="6"/>
        <v>62</v>
      </c>
      <c r="G41" s="6">
        <v>66.0</v>
      </c>
      <c r="H41" s="6">
        <v>0.169791819</v>
      </c>
      <c r="I41" s="6">
        <v>76.76073251</v>
      </c>
      <c r="J41" s="6">
        <f t="shared" si="1"/>
        <v>38.38036626</v>
      </c>
      <c r="K41" s="8">
        <f t="shared" si="2"/>
        <v>4</v>
      </c>
      <c r="L41" s="6">
        <f t="shared" si="3"/>
        <v>0.065166722</v>
      </c>
      <c r="M41" s="6">
        <f t="shared" si="4"/>
        <v>0.260666888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4.25" customHeight="1">
      <c r="A42" s="6" t="s">
        <v>16</v>
      </c>
      <c r="B42" s="7" t="s">
        <v>21</v>
      </c>
      <c r="C42" s="6" t="s">
        <v>22</v>
      </c>
      <c r="D42" s="6" t="s">
        <v>24</v>
      </c>
      <c r="E42" s="6">
        <v>44.0</v>
      </c>
      <c r="F42" s="6">
        <f t="shared" si="6"/>
        <v>66</v>
      </c>
      <c r="G42" s="6">
        <v>70.0</v>
      </c>
      <c r="H42" s="6">
        <v>0.123704894</v>
      </c>
      <c r="I42" s="6">
        <v>85.44258043</v>
      </c>
      <c r="J42" s="6">
        <f t="shared" si="1"/>
        <v>42.72129022</v>
      </c>
      <c r="K42" s="8">
        <f t="shared" si="2"/>
        <v>4</v>
      </c>
      <c r="L42" s="6">
        <f t="shared" si="3"/>
        <v>0.05284832678</v>
      </c>
      <c r="M42" s="6">
        <f t="shared" si="4"/>
        <v>0.2113933071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4.25" customHeight="1">
      <c r="A43" s="6" t="s">
        <v>16</v>
      </c>
      <c r="B43" s="7" t="s">
        <v>21</v>
      </c>
      <c r="C43" s="6" t="s">
        <v>22</v>
      </c>
      <c r="D43" s="6" t="s">
        <v>24</v>
      </c>
      <c r="E43" s="6">
        <v>45.0</v>
      </c>
      <c r="F43" s="6">
        <f t="shared" si="6"/>
        <v>70</v>
      </c>
      <c r="G43" s="6">
        <v>74.0</v>
      </c>
      <c r="H43" s="6">
        <v>0.123907962</v>
      </c>
      <c r="I43" s="6">
        <v>83.80020824</v>
      </c>
      <c r="J43" s="6">
        <f t="shared" si="1"/>
        <v>41.90010412</v>
      </c>
      <c r="K43" s="8">
        <f t="shared" si="2"/>
        <v>4</v>
      </c>
      <c r="L43" s="6">
        <f t="shared" si="3"/>
        <v>0.05191756509</v>
      </c>
      <c r="M43" s="6">
        <f t="shared" si="4"/>
        <v>0.2076702604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4.25" customHeight="1">
      <c r="A44" s="6" t="s">
        <v>16</v>
      </c>
      <c r="B44" s="7" t="s">
        <v>21</v>
      </c>
      <c r="C44" s="6" t="s">
        <v>22</v>
      </c>
      <c r="D44" s="6" t="s">
        <v>24</v>
      </c>
      <c r="E44" s="6">
        <v>46.0</v>
      </c>
      <c r="F44" s="6">
        <f t="shared" si="6"/>
        <v>74</v>
      </c>
      <c r="G44" s="6">
        <v>78.0</v>
      </c>
      <c r="H44" s="6">
        <v>0.152827611</v>
      </c>
      <c r="I44" s="6">
        <v>85.78621102</v>
      </c>
      <c r="J44" s="6">
        <f t="shared" si="1"/>
        <v>42.89310551</v>
      </c>
      <c r="K44" s="8">
        <f t="shared" si="2"/>
        <v>4</v>
      </c>
      <c r="L44" s="6">
        <f t="shared" si="3"/>
        <v>0.06555250843</v>
      </c>
      <c r="M44" s="6">
        <f t="shared" si="4"/>
        <v>0.2622100337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4.25" customHeight="1">
      <c r="A45" s="6" t="s">
        <v>16</v>
      </c>
      <c r="B45" s="7" t="s">
        <v>21</v>
      </c>
      <c r="C45" s="6" t="s">
        <v>22</v>
      </c>
      <c r="D45" s="6" t="s">
        <v>24</v>
      </c>
      <c r="E45" s="6">
        <v>47.0</v>
      </c>
      <c r="F45" s="6">
        <f t="shared" si="6"/>
        <v>78</v>
      </c>
      <c r="G45" s="6">
        <v>82.0</v>
      </c>
      <c r="H45" s="6">
        <v>0.129978086</v>
      </c>
      <c r="I45" s="6">
        <v>72.51734829</v>
      </c>
      <c r="J45" s="6">
        <f t="shared" si="1"/>
        <v>36.25867415</v>
      </c>
      <c r="K45" s="8">
        <f t="shared" si="2"/>
        <v>4</v>
      </c>
      <c r="L45" s="6">
        <f t="shared" si="3"/>
        <v>0.04712833066</v>
      </c>
      <c r="M45" s="6">
        <f t="shared" si="4"/>
        <v>0.1885133227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4.25" customHeight="1">
      <c r="A46" s="6" t="s">
        <v>16</v>
      </c>
      <c r="B46" s="7" t="s">
        <v>21</v>
      </c>
      <c r="C46" s="6" t="s">
        <v>22</v>
      </c>
      <c r="D46" s="6" t="s">
        <v>24</v>
      </c>
      <c r="E46" s="6">
        <v>48.0</v>
      </c>
      <c r="F46" s="6">
        <f t="shared" si="6"/>
        <v>82</v>
      </c>
      <c r="G46" s="6">
        <v>86.0</v>
      </c>
      <c r="H46" s="6">
        <v>0.136230095</v>
      </c>
      <c r="I46" s="6">
        <v>69.30372818</v>
      </c>
      <c r="J46" s="6">
        <f t="shared" si="1"/>
        <v>34.65186409</v>
      </c>
      <c r="K46" s="8">
        <f t="shared" si="2"/>
        <v>4</v>
      </c>
      <c r="L46" s="6">
        <f t="shared" si="3"/>
        <v>0.04720626737</v>
      </c>
      <c r="M46" s="6">
        <f t="shared" si="4"/>
        <v>0.1888250695</v>
      </c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4.25" customHeight="1">
      <c r="A47" s="6" t="s">
        <v>16</v>
      </c>
      <c r="B47" s="7" t="s">
        <v>21</v>
      </c>
      <c r="C47" s="6" t="s">
        <v>22</v>
      </c>
      <c r="D47" s="6" t="s">
        <v>24</v>
      </c>
      <c r="E47" s="6">
        <v>49.0</v>
      </c>
      <c r="F47" s="6">
        <f t="shared" si="6"/>
        <v>86</v>
      </c>
      <c r="G47" s="6">
        <v>90.0</v>
      </c>
      <c r="H47" s="6">
        <v>0.101140248</v>
      </c>
      <c r="I47" s="6">
        <v>84.12069824</v>
      </c>
      <c r="J47" s="6">
        <f t="shared" si="1"/>
        <v>42.06034912</v>
      </c>
      <c r="K47" s="8">
        <f t="shared" si="2"/>
        <v>4</v>
      </c>
      <c r="L47" s="6">
        <f t="shared" si="3"/>
        <v>0.04253994141</v>
      </c>
      <c r="M47" s="6">
        <f t="shared" si="4"/>
        <v>0.1701597656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4.25" customHeight="1">
      <c r="A48" s="6" t="s">
        <v>16</v>
      </c>
      <c r="B48" s="7" t="s">
        <v>21</v>
      </c>
      <c r="C48" s="6" t="s">
        <v>22</v>
      </c>
      <c r="D48" s="6" t="s">
        <v>24</v>
      </c>
      <c r="E48" s="6">
        <v>50.0</v>
      </c>
      <c r="F48" s="6">
        <f t="shared" si="6"/>
        <v>90</v>
      </c>
      <c r="G48" s="6">
        <v>94.0</v>
      </c>
      <c r="H48" s="6">
        <v>0.127059167</v>
      </c>
      <c r="I48" s="6">
        <v>84.99219039</v>
      </c>
      <c r="J48" s="6">
        <f t="shared" si="1"/>
        <v>42.4960952</v>
      </c>
      <c r="K48" s="8">
        <f t="shared" si="2"/>
        <v>4</v>
      </c>
      <c r="L48" s="6">
        <f t="shared" si="3"/>
        <v>0.05399518456</v>
      </c>
      <c r="M48" s="6">
        <f t="shared" si="4"/>
        <v>0.2159807382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customHeight="1">
      <c r="A49" s="6" t="s">
        <v>16</v>
      </c>
      <c r="B49" s="7" t="s">
        <v>21</v>
      </c>
      <c r="C49" s="6" t="s">
        <v>22</v>
      </c>
      <c r="D49" s="6" t="s">
        <v>24</v>
      </c>
      <c r="E49" s="6">
        <v>51.0</v>
      </c>
      <c r="F49" s="6">
        <f t="shared" si="6"/>
        <v>94</v>
      </c>
      <c r="G49" s="6">
        <v>98.0</v>
      </c>
      <c r="H49" s="6">
        <v>0.119165814</v>
      </c>
      <c r="I49" s="6">
        <v>82.53736307</v>
      </c>
      <c r="J49" s="6">
        <f t="shared" si="1"/>
        <v>41.26868154</v>
      </c>
      <c r="K49" s="8">
        <f t="shared" si="2"/>
        <v>4</v>
      </c>
      <c r="L49" s="6">
        <f t="shared" si="3"/>
        <v>0.04917816028</v>
      </c>
      <c r="M49" s="6">
        <f t="shared" si="4"/>
        <v>0.1967126411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4.25" customHeight="1">
      <c r="A50" s="6" t="s">
        <v>16</v>
      </c>
      <c r="B50" s="7" t="s">
        <v>21</v>
      </c>
      <c r="C50" s="6" t="s">
        <v>22</v>
      </c>
      <c r="D50" s="6" t="s">
        <v>24</v>
      </c>
      <c r="E50" s="6">
        <v>52.0</v>
      </c>
      <c r="F50" s="6">
        <f t="shared" si="6"/>
        <v>98</v>
      </c>
      <c r="G50" s="6">
        <v>100.0</v>
      </c>
      <c r="H50" s="6">
        <v>0.091328394</v>
      </c>
      <c r="I50" s="6">
        <v>84.86950987</v>
      </c>
      <c r="J50" s="6">
        <f t="shared" si="1"/>
        <v>42.43475494</v>
      </c>
      <c r="K50" s="8">
        <f t="shared" si="2"/>
        <v>2</v>
      </c>
      <c r="L50" s="6">
        <f t="shared" si="3"/>
        <v>0.03875498018</v>
      </c>
      <c r="M50" s="6">
        <f t="shared" si="4"/>
        <v>0.07750996036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4.25" customHeight="1">
      <c r="A51" s="6" t="s">
        <v>16</v>
      </c>
      <c r="B51" s="7" t="s">
        <v>21</v>
      </c>
      <c r="C51" s="6" t="s">
        <v>22</v>
      </c>
      <c r="D51" s="6" t="s">
        <v>25</v>
      </c>
      <c r="E51" s="6">
        <v>80.0</v>
      </c>
      <c r="F51" s="6">
        <f t="shared" si="6"/>
        <v>100</v>
      </c>
      <c r="G51" s="6">
        <v>104.0</v>
      </c>
      <c r="H51" s="6">
        <v>0.111420015</v>
      </c>
      <c r="I51" s="6">
        <v>83.42719228</v>
      </c>
      <c r="J51" s="6">
        <f t="shared" si="1"/>
        <v>41.71359614</v>
      </c>
      <c r="K51" s="8">
        <f t="shared" si="2"/>
        <v>4</v>
      </c>
      <c r="L51" s="6">
        <f t="shared" si="3"/>
        <v>0.04647729508</v>
      </c>
      <c r="M51" s="6">
        <f t="shared" si="4"/>
        <v>0.1859091803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4.25" customHeight="1">
      <c r="A52" s="6" t="s">
        <v>16</v>
      </c>
      <c r="B52" s="7" t="s">
        <v>21</v>
      </c>
      <c r="C52" s="6" t="s">
        <v>22</v>
      </c>
      <c r="D52" s="6" t="s">
        <v>25</v>
      </c>
      <c r="E52" s="6">
        <v>81.0</v>
      </c>
      <c r="F52" s="6">
        <f t="shared" si="6"/>
        <v>104</v>
      </c>
      <c r="G52" s="6">
        <v>108.0</v>
      </c>
      <c r="H52" s="6">
        <v>0.121739956</v>
      </c>
      <c r="I52" s="6">
        <v>82.58812187</v>
      </c>
      <c r="J52" s="6">
        <f t="shared" si="1"/>
        <v>41.29406094</v>
      </c>
      <c r="K52" s="8">
        <f t="shared" si="2"/>
        <v>4</v>
      </c>
      <c r="L52" s="6">
        <f t="shared" si="3"/>
        <v>0.05027137161</v>
      </c>
      <c r="M52" s="6">
        <f t="shared" si="4"/>
        <v>0.2010854865</v>
      </c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4.25" customHeight="1">
      <c r="A53" s="6" t="s">
        <v>16</v>
      </c>
      <c r="B53" s="7" t="s">
        <v>21</v>
      </c>
      <c r="C53" s="6" t="s">
        <v>22</v>
      </c>
      <c r="D53" s="6" t="s">
        <v>25</v>
      </c>
      <c r="E53" s="6">
        <v>82.0</v>
      </c>
      <c r="F53" s="6">
        <f t="shared" si="6"/>
        <v>108</v>
      </c>
      <c r="G53" s="6">
        <v>112.0</v>
      </c>
      <c r="H53" s="6">
        <v>0.125197955</v>
      </c>
      <c r="I53" s="6">
        <v>80.40402207</v>
      </c>
      <c r="J53" s="6">
        <f t="shared" si="1"/>
        <v>40.20201104</v>
      </c>
      <c r="K53" s="8">
        <f t="shared" si="2"/>
        <v>4</v>
      </c>
      <c r="L53" s="6">
        <f t="shared" si="3"/>
        <v>0.05033209568</v>
      </c>
      <c r="M53" s="6">
        <f t="shared" si="4"/>
        <v>0.2013283827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4.25" customHeight="1">
      <c r="A54" s="6" t="s">
        <v>16</v>
      </c>
      <c r="B54" s="7" t="s">
        <v>21</v>
      </c>
      <c r="C54" s="6" t="s">
        <v>22</v>
      </c>
      <c r="D54" s="6" t="s">
        <v>25</v>
      </c>
      <c r="E54" s="6">
        <v>83.0</v>
      </c>
      <c r="F54" s="6">
        <f t="shared" si="6"/>
        <v>112</v>
      </c>
      <c r="G54" s="6">
        <v>116.0</v>
      </c>
      <c r="H54" s="6">
        <v>0.130432432</v>
      </c>
      <c r="I54" s="6">
        <v>80.53046166</v>
      </c>
      <c r="J54" s="6">
        <f t="shared" si="1"/>
        <v>40.26523083</v>
      </c>
      <c r="K54" s="8">
        <f t="shared" si="2"/>
        <v>4</v>
      </c>
      <c r="L54" s="6">
        <f t="shared" si="3"/>
        <v>0.05251891982</v>
      </c>
      <c r="M54" s="6">
        <f t="shared" si="4"/>
        <v>0.2100756793</v>
      </c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customHeight="1">
      <c r="A55" s="6" t="s">
        <v>16</v>
      </c>
      <c r="B55" s="7" t="s">
        <v>21</v>
      </c>
      <c r="C55" s="6" t="s">
        <v>22</v>
      </c>
      <c r="D55" s="6" t="s">
        <v>25</v>
      </c>
      <c r="E55" s="6">
        <v>84.0</v>
      </c>
      <c r="F55" s="6">
        <f t="shared" si="6"/>
        <v>116</v>
      </c>
      <c r="G55" s="6">
        <v>120.0</v>
      </c>
      <c r="H55" s="6">
        <v>0.133880935</v>
      </c>
      <c r="I55" s="6">
        <v>77.6522266</v>
      </c>
      <c r="J55" s="6">
        <f t="shared" si="1"/>
        <v>38.8261133</v>
      </c>
      <c r="K55" s="8">
        <f t="shared" si="2"/>
        <v>4</v>
      </c>
      <c r="L55" s="6">
        <f t="shared" si="3"/>
        <v>0.05198076351</v>
      </c>
      <c r="M55" s="6">
        <f t="shared" si="4"/>
        <v>0.207923054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4.25" customHeight="1">
      <c r="A56" s="6" t="s">
        <v>16</v>
      </c>
      <c r="B56" s="7" t="s">
        <v>21</v>
      </c>
      <c r="C56" s="6" t="s">
        <v>22</v>
      </c>
      <c r="D56" s="6" t="s">
        <v>25</v>
      </c>
      <c r="E56" s="6">
        <v>85.0</v>
      </c>
      <c r="F56" s="6">
        <f t="shared" si="6"/>
        <v>120</v>
      </c>
      <c r="G56" s="6">
        <v>124.0</v>
      </c>
      <c r="H56" s="6">
        <v>0.136152666</v>
      </c>
      <c r="I56" s="6">
        <v>73.19653993</v>
      </c>
      <c r="J56" s="6">
        <f t="shared" si="1"/>
        <v>36.59826997</v>
      </c>
      <c r="K56" s="8">
        <f t="shared" si="2"/>
        <v>4</v>
      </c>
      <c r="L56" s="6">
        <f t="shared" si="3"/>
        <v>0.04982952027</v>
      </c>
      <c r="M56" s="6">
        <f t="shared" si="4"/>
        <v>0.1993180811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4.25" customHeight="1">
      <c r="A57" s="6" t="s">
        <v>16</v>
      </c>
      <c r="B57" s="7" t="s">
        <v>21</v>
      </c>
      <c r="C57" s="6" t="s">
        <v>22</v>
      </c>
      <c r="D57" s="6" t="s">
        <v>25</v>
      </c>
      <c r="E57" s="6">
        <v>86.0</v>
      </c>
      <c r="F57" s="6">
        <f t="shared" si="6"/>
        <v>124</v>
      </c>
      <c r="G57" s="6">
        <v>128.0</v>
      </c>
      <c r="H57" s="6">
        <v>0.206302411</v>
      </c>
      <c r="I57" s="6">
        <v>59.44942871</v>
      </c>
      <c r="J57" s="6">
        <f t="shared" si="1"/>
        <v>29.72471436</v>
      </c>
      <c r="K57" s="8">
        <f t="shared" si="2"/>
        <v>4</v>
      </c>
      <c r="L57" s="6">
        <f t="shared" si="3"/>
        <v>0.06132280238</v>
      </c>
      <c r="M57" s="6">
        <f t="shared" si="4"/>
        <v>0.2452912095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customHeight="1">
      <c r="A58" s="6" t="s">
        <v>16</v>
      </c>
      <c r="B58" s="7" t="s">
        <v>21</v>
      </c>
      <c r="C58" s="6" t="s">
        <v>22</v>
      </c>
      <c r="D58" s="6" t="s">
        <v>25</v>
      </c>
      <c r="E58" s="6">
        <v>87.0</v>
      </c>
      <c r="F58" s="6">
        <f t="shared" si="6"/>
        <v>128</v>
      </c>
      <c r="G58" s="6">
        <v>132.0</v>
      </c>
      <c r="H58" s="6">
        <v>0.247843682</v>
      </c>
      <c r="I58" s="6">
        <v>41.2226451</v>
      </c>
      <c r="J58" s="6">
        <f t="shared" si="1"/>
        <v>20.61132255</v>
      </c>
      <c r="K58" s="8">
        <f t="shared" si="2"/>
        <v>4</v>
      </c>
      <c r="L58" s="6">
        <f t="shared" si="3"/>
        <v>0.05108386072</v>
      </c>
      <c r="M58" s="6">
        <f t="shared" si="4"/>
        <v>0.2043354429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4.25" customHeight="1">
      <c r="A59" s="6" t="s">
        <v>16</v>
      </c>
      <c r="B59" s="7" t="s">
        <v>21</v>
      </c>
      <c r="C59" s="6" t="s">
        <v>22</v>
      </c>
      <c r="D59" s="6" t="s">
        <v>25</v>
      </c>
      <c r="E59" s="6">
        <v>88.0</v>
      </c>
      <c r="F59" s="6">
        <f t="shared" si="6"/>
        <v>132</v>
      </c>
      <c r="G59" s="6">
        <v>136.0</v>
      </c>
      <c r="H59" s="6">
        <v>0.132859752</v>
      </c>
      <c r="I59" s="6">
        <v>73.82346241</v>
      </c>
      <c r="J59" s="6">
        <f t="shared" si="1"/>
        <v>36.91173121</v>
      </c>
      <c r="K59" s="8">
        <f t="shared" si="2"/>
        <v>4</v>
      </c>
      <c r="L59" s="6">
        <f t="shared" si="3"/>
        <v>0.04904083454</v>
      </c>
      <c r="M59" s="6">
        <f t="shared" si="4"/>
        <v>0.1961633382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4.25" customHeight="1">
      <c r="A60" s="9" t="s">
        <v>16</v>
      </c>
      <c r="B60" s="10" t="s">
        <v>21</v>
      </c>
      <c r="C60" s="9" t="s">
        <v>22</v>
      </c>
      <c r="D60" s="9" t="s">
        <v>25</v>
      </c>
      <c r="E60" s="9">
        <v>89.0</v>
      </c>
      <c r="F60" s="9">
        <f t="shared" si="6"/>
        <v>136</v>
      </c>
      <c r="G60" s="9">
        <v>140.0</v>
      </c>
      <c r="H60" s="9">
        <v>0.281052512</v>
      </c>
      <c r="I60" s="9">
        <v>35.50231777</v>
      </c>
      <c r="J60" s="9">
        <f t="shared" si="1"/>
        <v>17.75115889</v>
      </c>
      <c r="K60" s="11">
        <f t="shared" si="2"/>
        <v>4</v>
      </c>
      <c r="L60" s="9">
        <f t="shared" si="3"/>
        <v>0.04989007796</v>
      </c>
      <c r="M60" s="9">
        <f t="shared" si="4"/>
        <v>0.1995603118</v>
      </c>
      <c r="N60" s="9"/>
      <c r="O60" s="9"/>
      <c r="P60" s="9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4.25" customHeight="1">
      <c r="A61" s="12" t="s">
        <v>16</v>
      </c>
      <c r="B61" s="13" t="s">
        <v>26</v>
      </c>
      <c r="C61" s="12" t="s">
        <v>27</v>
      </c>
      <c r="D61" s="12" t="s">
        <v>28</v>
      </c>
      <c r="E61" s="12">
        <v>27.0</v>
      </c>
      <c r="F61" s="12">
        <v>0.0</v>
      </c>
      <c r="G61" s="12">
        <v>4.0</v>
      </c>
      <c r="H61" s="12">
        <v>0.076715851</v>
      </c>
      <c r="I61" s="12">
        <v>80.59447847</v>
      </c>
      <c r="J61" s="12">
        <f t="shared" si="1"/>
        <v>40.29723924</v>
      </c>
      <c r="K61" s="14">
        <f t="shared" si="2"/>
        <v>4</v>
      </c>
      <c r="L61" s="12">
        <f t="shared" si="3"/>
        <v>0.03091437001</v>
      </c>
      <c r="M61" s="12">
        <f t="shared" si="4"/>
        <v>0.12365748</v>
      </c>
      <c r="N61" s="12">
        <f>SUM(M61:M83)</f>
        <v>4.160851443</v>
      </c>
      <c r="O61" s="12">
        <f>N61*10</f>
        <v>41.60851443</v>
      </c>
      <c r="P61" s="6">
        <f>O61/1</f>
        <v>41.60851443</v>
      </c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4.25" customHeight="1">
      <c r="A62" s="6" t="s">
        <v>16</v>
      </c>
      <c r="B62" s="7" t="s">
        <v>26</v>
      </c>
      <c r="C62" s="6" t="s">
        <v>27</v>
      </c>
      <c r="D62" s="6" t="s">
        <v>28</v>
      </c>
      <c r="E62" s="6">
        <v>28.0</v>
      </c>
      <c r="F62" s="6">
        <f t="shared" ref="F62:F83" si="7">G61</f>
        <v>4</v>
      </c>
      <c r="G62" s="6">
        <v>8.0</v>
      </c>
      <c r="H62" s="6">
        <v>0.075924032</v>
      </c>
      <c r="I62" s="6">
        <v>77.8764513</v>
      </c>
      <c r="J62" s="6">
        <f t="shared" si="1"/>
        <v>38.93822565</v>
      </c>
      <c r="K62" s="8">
        <f t="shared" si="2"/>
        <v>4</v>
      </c>
      <c r="L62" s="6">
        <f t="shared" si="3"/>
        <v>0.0295634709</v>
      </c>
      <c r="M62" s="6">
        <f t="shared" si="4"/>
        <v>0.1182538836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4.25" customHeight="1">
      <c r="A63" s="6" t="s">
        <v>16</v>
      </c>
      <c r="B63" s="7" t="s">
        <v>26</v>
      </c>
      <c r="C63" s="6" t="s">
        <v>27</v>
      </c>
      <c r="D63" s="6" t="s">
        <v>28</v>
      </c>
      <c r="E63" s="6">
        <v>29.0</v>
      </c>
      <c r="F63" s="6">
        <f t="shared" si="7"/>
        <v>8</v>
      </c>
      <c r="G63" s="6">
        <v>12.0</v>
      </c>
      <c r="H63" s="6">
        <v>0.089384953</v>
      </c>
      <c r="I63" s="6">
        <v>76.58717526</v>
      </c>
      <c r="J63" s="6">
        <f t="shared" si="1"/>
        <v>38.29358763</v>
      </c>
      <c r="K63" s="8">
        <f t="shared" si="2"/>
        <v>4</v>
      </c>
      <c r="L63" s="6">
        <f t="shared" si="3"/>
        <v>0.03422870531</v>
      </c>
      <c r="M63" s="6">
        <f t="shared" si="4"/>
        <v>0.1369148212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customHeight="1">
      <c r="A64" s="6" t="s">
        <v>16</v>
      </c>
      <c r="B64" s="7" t="s">
        <v>26</v>
      </c>
      <c r="C64" s="6" t="s">
        <v>27</v>
      </c>
      <c r="D64" s="6" t="s">
        <v>28</v>
      </c>
      <c r="E64" s="6">
        <v>30.0</v>
      </c>
      <c r="F64" s="6">
        <f t="shared" si="7"/>
        <v>12</v>
      </c>
      <c r="G64" s="6">
        <v>16.0</v>
      </c>
      <c r="H64" s="6">
        <v>0.112697589</v>
      </c>
      <c r="I64" s="6">
        <v>77.19117617</v>
      </c>
      <c r="J64" s="6">
        <f t="shared" si="1"/>
        <v>38.59558809</v>
      </c>
      <c r="K64" s="8">
        <f t="shared" si="2"/>
        <v>4</v>
      </c>
      <c r="L64" s="6">
        <f t="shared" si="3"/>
        <v>0.04349629723</v>
      </c>
      <c r="M64" s="6">
        <f t="shared" si="4"/>
        <v>0.1739851889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4.25" customHeight="1">
      <c r="A65" s="6" t="s">
        <v>16</v>
      </c>
      <c r="B65" s="7" t="s">
        <v>26</v>
      </c>
      <c r="C65" s="6" t="s">
        <v>27</v>
      </c>
      <c r="D65" s="6" t="s">
        <v>28</v>
      </c>
      <c r="E65" s="6">
        <v>31.0</v>
      </c>
      <c r="F65" s="6">
        <f t="shared" si="7"/>
        <v>16</v>
      </c>
      <c r="G65" s="6">
        <v>20.0</v>
      </c>
      <c r="H65" s="6">
        <v>0.124308254</v>
      </c>
      <c r="I65" s="6">
        <v>80.34882538</v>
      </c>
      <c r="J65" s="6">
        <f t="shared" si="1"/>
        <v>40.17441269</v>
      </c>
      <c r="K65" s="8">
        <f t="shared" si="2"/>
        <v>4</v>
      </c>
      <c r="L65" s="6">
        <f t="shared" si="3"/>
        <v>0.04994011097</v>
      </c>
      <c r="M65" s="6">
        <f t="shared" si="4"/>
        <v>0.1997604439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4.25" customHeight="1">
      <c r="A66" s="6" t="s">
        <v>16</v>
      </c>
      <c r="B66" s="7" t="s">
        <v>26</v>
      </c>
      <c r="C66" s="6" t="s">
        <v>27</v>
      </c>
      <c r="D66" s="6" t="s">
        <v>28</v>
      </c>
      <c r="E66" s="6">
        <v>32.0</v>
      </c>
      <c r="F66" s="6">
        <f t="shared" si="7"/>
        <v>20</v>
      </c>
      <c r="G66" s="6">
        <v>24.0</v>
      </c>
      <c r="H66" s="6">
        <v>0.112849525</v>
      </c>
      <c r="I66" s="6">
        <v>84.90099791</v>
      </c>
      <c r="J66" s="6">
        <f t="shared" si="1"/>
        <v>42.45049896</v>
      </c>
      <c r="K66" s="8">
        <f t="shared" si="2"/>
        <v>4</v>
      </c>
      <c r="L66" s="6">
        <f t="shared" si="3"/>
        <v>0.04790518643</v>
      </c>
      <c r="M66" s="6">
        <f t="shared" si="4"/>
        <v>0.1916207457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4.25" customHeight="1">
      <c r="A67" s="6" t="s">
        <v>16</v>
      </c>
      <c r="B67" s="7" t="s">
        <v>26</v>
      </c>
      <c r="C67" s="6" t="s">
        <v>27</v>
      </c>
      <c r="D67" s="6" t="s">
        <v>28</v>
      </c>
      <c r="E67" s="6">
        <v>33.0</v>
      </c>
      <c r="F67" s="6">
        <f t="shared" si="7"/>
        <v>24</v>
      </c>
      <c r="G67" s="6">
        <v>28.0</v>
      </c>
      <c r="H67" s="6">
        <v>0.096983199</v>
      </c>
      <c r="I67" s="6">
        <v>84.8354523</v>
      </c>
      <c r="J67" s="6">
        <f t="shared" si="1"/>
        <v>42.41772615</v>
      </c>
      <c r="K67" s="8">
        <f t="shared" si="2"/>
        <v>4</v>
      </c>
      <c r="L67" s="6">
        <f t="shared" si="3"/>
        <v>0.04113806776</v>
      </c>
      <c r="M67" s="6">
        <f t="shared" si="4"/>
        <v>0.1645522711</v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4.25" customHeight="1">
      <c r="A68" s="6" t="s">
        <v>16</v>
      </c>
      <c r="B68" s="7" t="s">
        <v>26</v>
      </c>
      <c r="C68" s="6" t="s">
        <v>27</v>
      </c>
      <c r="D68" s="6" t="s">
        <v>28</v>
      </c>
      <c r="E68" s="6">
        <v>34.0</v>
      </c>
      <c r="F68" s="6">
        <f t="shared" si="7"/>
        <v>28</v>
      </c>
      <c r="G68" s="6">
        <v>32.0</v>
      </c>
      <c r="H68" s="6">
        <v>0.099347699</v>
      </c>
      <c r="I68" s="6">
        <v>88.51984581</v>
      </c>
      <c r="J68" s="6">
        <f t="shared" si="1"/>
        <v>44.25992291</v>
      </c>
      <c r="K68" s="8">
        <f t="shared" si="2"/>
        <v>4</v>
      </c>
      <c r="L68" s="6">
        <f t="shared" si="3"/>
        <v>0.04397121499</v>
      </c>
      <c r="M68" s="6">
        <f t="shared" si="4"/>
        <v>0.1758848599</v>
      </c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4.25" customHeight="1">
      <c r="A69" s="6" t="s">
        <v>16</v>
      </c>
      <c r="B69" s="7" t="s">
        <v>26</v>
      </c>
      <c r="C69" s="6" t="s">
        <v>27</v>
      </c>
      <c r="D69" s="6" t="s">
        <v>28</v>
      </c>
      <c r="E69" s="6">
        <v>35.0</v>
      </c>
      <c r="F69" s="6">
        <f t="shared" si="7"/>
        <v>32</v>
      </c>
      <c r="G69" s="6">
        <v>36.0</v>
      </c>
      <c r="H69" s="6">
        <v>0.09335476</v>
      </c>
      <c r="I69" s="6">
        <v>87.88695581</v>
      </c>
      <c r="J69" s="6">
        <f t="shared" si="1"/>
        <v>43.94347791</v>
      </c>
      <c r="K69" s="8">
        <f t="shared" si="2"/>
        <v>4</v>
      </c>
      <c r="L69" s="6">
        <f t="shared" si="3"/>
        <v>0.04102332833</v>
      </c>
      <c r="M69" s="6">
        <f t="shared" si="4"/>
        <v>0.1640933133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4.25" customHeight="1">
      <c r="A70" s="6" t="s">
        <v>16</v>
      </c>
      <c r="B70" s="7" t="s">
        <v>26</v>
      </c>
      <c r="C70" s="6" t="s">
        <v>27</v>
      </c>
      <c r="D70" s="6" t="s">
        <v>28</v>
      </c>
      <c r="E70" s="6">
        <v>36.0</v>
      </c>
      <c r="F70" s="6">
        <f t="shared" si="7"/>
        <v>36</v>
      </c>
      <c r="G70" s="6">
        <v>40.0</v>
      </c>
      <c r="H70" s="6">
        <v>0.115263471</v>
      </c>
      <c r="I70" s="6">
        <v>83.67436771</v>
      </c>
      <c r="J70" s="6">
        <f t="shared" si="1"/>
        <v>41.83718386</v>
      </c>
      <c r="K70" s="8">
        <f t="shared" si="2"/>
        <v>4</v>
      </c>
      <c r="L70" s="6">
        <f t="shared" si="3"/>
        <v>0.04822299028</v>
      </c>
      <c r="M70" s="6">
        <f t="shared" si="4"/>
        <v>0.1928919611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4.25" customHeight="1">
      <c r="A71" s="6" t="s">
        <v>16</v>
      </c>
      <c r="B71" s="7" t="s">
        <v>26</v>
      </c>
      <c r="C71" s="6" t="s">
        <v>27</v>
      </c>
      <c r="D71" s="6" t="s">
        <v>28</v>
      </c>
      <c r="E71" s="6">
        <v>37.0</v>
      </c>
      <c r="F71" s="6">
        <f t="shared" si="7"/>
        <v>40</v>
      </c>
      <c r="G71" s="6">
        <v>44.0</v>
      </c>
      <c r="H71" s="6">
        <v>0.171001461</v>
      </c>
      <c r="I71" s="6">
        <v>81.87108641</v>
      </c>
      <c r="J71" s="6">
        <f t="shared" si="1"/>
        <v>40.93554321</v>
      </c>
      <c r="K71" s="8">
        <f t="shared" si="2"/>
        <v>4</v>
      </c>
      <c r="L71" s="6">
        <f t="shared" si="3"/>
        <v>0.07000037695</v>
      </c>
      <c r="M71" s="6">
        <f t="shared" si="4"/>
        <v>0.2800015078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4.25" customHeight="1">
      <c r="A72" s="6" t="s">
        <v>16</v>
      </c>
      <c r="B72" s="7" t="s">
        <v>26</v>
      </c>
      <c r="C72" s="6" t="s">
        <v>27</v>
      </c>
      <c r="D72" s="6" t="s">
        <v>28</v>
      </c>
      <c r="E72" s="6">
        <v>38.0</v>
      </c>
      <c r="F72" s="6">
        <f t="shared" si="7"/>
        <v>44</v>
      </c>
      <c r="G72" s="6">
        <v>48.0</v>
      </c>
      <c r="H72" s="6">
        <v>0.165502557</v>
      </c>
      <c r="I72" s="6">
        <v>81.16074111</v>
      </c>
      <c r="J72" s="6">
        <f t="shared" si="1"/>
        <v>40.58037056</v>
      </c>
      <c r="K72" s="8">
        <f t="shared" si="2"/>
        <v>4</v>
      </c>
      <c r="L72" s="6">
        <f t="shared" si="3"/>
        <v>0.06716155091</v>
      </c>
      <c r="M72" s="6">
        <f t="shared" si="4"/>
        <v>0.2686462036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4.25" customHeight="1">
      <c r="A73" s="6" t="s">
        <v>16</v>
      </c>
      <c r="B73" s="7" t="s">
        <v>26</v>
      </c>
      <c r="C73" s="6" t="s">
        <v>27</v>
      </c>
      <c r="D73" s="6" t="s">
        <v>28</v>
      </c>
      <c r="E73" s="6">
        <v>39.0</v>
      </c>
      <c r="F73" s="6">
        <f t="shared" si="7"/>
        <v>48</v>
      </c>
      <c r="G73" s="6">
        <v>50.0</v>
      </c>
      <c r="H73" s="6">
        <v>0.11395179</v>
      </c>
      <c r="I73" s="6">
        <v>82.15692453</v>
      </c>
      <c r="J73" s="6">
        <f t="shared" si="1"/>
        <v>41.07846227</v>
      </c>
      <c r="K73" s="8">
        <f t="shared" si="2"/>
        <v>2</v>
      </c>
      <c r="L73" s="6">
        <f t="shared" si="3"/>
        <v>0.04680964306</v>
      </c>
      <c r="M73" s="6">
        <f t="shared" si="4"/>
        <v>0.09361928611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4.25" customHeight="1">
      <c r="A74" s="6" t="s">
        <v>16</v>
      </c>
      <c r="B74" s="7" t="s">
        <v>26</v>
      </c>
      <c r="C74" s="6" t="s">
        <v>27</v>
      </c>
      <c r="D74" s="6" t="s">
        <v>29</v>
      </c>
      <c r="E74" s="6">
        <v>66.0</v>
      </c>
      <c r="F74" s="6">
        <f t="shared" si="7"/>
        <v>50</v>
      </c>
      <c r="G74" s="6">
        <v>54.0</v>
      </c>
      <c r="H74" s="6">
        <v>0.160691015</v>
      </c>
      <c r="I74" s="6">
        <v>77.703855</v>
      </c>
      <c r="J74" s="6">
        <f t="shared" si="1"/>
        <v>38.8519275</v>
      </c>
      <c r="K74" s="8">
        <f t="shared" si="2"/>
        <v>4</v>
      </c>
      <c r="L74" s="6">
        <f t="shared" si="3"/>
        <v>0.06243155665</v>
      </c>
      <c r="M74" s="6">
        <f t="shared" si="4"/>
        <v>0.2497262266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4.25" customHeight="1">
      <c r="A75" s="6" t="s">
        <v>16</v>
      </c>
      <c r="B75" s="7" t="s">
        <v>26</v>
      </c>
      <c r="C75" s="6" t="s">
        <v>27</v>
      </c>
      <c r="D75" s="6" t="s">
        <v>29</v>
      </c>
      <c r="E75" s="6">
        <v>67.0</v>
      </c>
      <c r="F75" s="6">
        <f t="shared" si="7"/>
        <v>54</v>
      </c>
      <c r="G75" s="6">
        <v>58.0</v>
      </c>
      <c r="H75" s="6">
        <v>0.145991965</v>
      </c>
      <c r="I75" s="6">
        <v>78.84461006</v>
      </c>
      <c r="J75" s="6">
        <f t="shared" si="1"/>
        <v>39.42230503</v>
      </c>
      <c r="K75" s="8">
        <f t="shared" si="2"/>
        <v>4</v>
      </c>
      <c r="L75" s="6">
        <f t="shared" si="3"/>
        <v>0.05755339776</v>
      </c>
      <c r="M75" s="6">
        <f t="shared" si="4"/>
        <v>0.230213591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4.25" customHeight="1">
      <c r="A76" s="6" t="s">
        <v>16</v>
      </c>
      <c r="B76" s="7" t="s">
        <v>26</v>
      </c>
      <c r="C76" s="6" t="s">
        <v>27</v>
      </c>
      <c r="D76" s="6" t="s">
        <v>29</v>
      </c>
      <c r="E76" s="6">
        <v>68.0</v>
      </c>
      <c r="F76" s="6">
        <f t="shared" si="7"/>
        <v>58</v>
      </c>
      <c r="G76" s="6">
        <v>62.0</v>
      </c>
      <c r="H76" s="6">
        <v>0.146557341</v>
      </c>
      <c r="I76" s="6">
        <v>81.24389543</v>
      </c>
      <c r="J76" s="6">
        <f t="shared" si="1"/>
        <v>40.62194772</v>
      </c>
      <c r="K76" s="8">
        <f t="shared" si="2"/>
        <v>4</v>
      </c>
      <c r="L76" s="6">
        <f t="shared" si="3"/>
        <v>0.05953444643</v>
      </c>
      <c r="M76" s="6">
        <f t="shared" si="4"/>
        <v>0.2381377857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4.25" customHeight="1">
      <c r="A77" s="6" t="s">
        <v>16</v>
      </c>
      <c r="B77" s="7" t="s">
        <v>26</v>
      </c>
      <c r="C77" s="6" t="s">
        <v>27</v>
      </c>
      <c r="D77" s="6" t="s">
        <v>29</v>
      </c>
      <c r="E77" s="6">
        <v>69.0</v>
      </c>
      <c r="F77" s="6">
        <f t="shared" si="7"/>
        <v>62</v>
      </c>
      <c r="G77" s="6">
        <v>66.0</v>
      </c>
      <c r="H77" s="6">
        <v>0.125986121</v>
      </c>
      <c r="I77" s="6">
        <v>77.81164127</v>
      </c>
      <c r="J77" s="6">
        <f t="shared" si="1"/>
        <v>38.90582064</v>
      </c>
      <c r="K77" s="8">
        <f t="shared" si="2"/>
        <v>4</v>
      </c>
      <c r="L77" s="6">
        <f t="shared" si="3"/>
        <v>0.04901593426</v>
      </c>
      <c r="M77" s="6">
        <f t="shared" si="4"/>
        <v>0.196063737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4.25" customHeight="1">
      <c r="A78" s="6" t="s">
        <v>16</v>
      </c>
      <c r="B78" s="7" t="s">
        <v>26</v>
      </c>
      <c r="C78" s="6" t="s">
        <v>27</v>
      </c>
      <c r="D78" s="6" t="s">
        <v>29</v>
      </c>
      <c r="E78" s="6">
        <v>70.0</v>
      </c>
      <c r="F78" s="6">
        <f t="shared" si="7"/>
        <v>66</v>
      </c>
      <c r="G78" s="6">
        <v>70.0</v>
      </c>
      <c r="H78" s="6">
        <v>0.129927684</v>
      </c>
      <c r="I78" s="6">
        <v>80.56161314</v>
      </c>
      <c r="J78" s="6">
        <f t="shared" si="1"/>
        <v>40.28080657</v>
      </c>
      <c r="K78" s="8">
        <f t="shared" si="2"/>
        <v>4</v>
      </c>
      <c r="L78" s="6">
        <f t="shared" si="3"/>
        <v>0.05233591907</v>
      </c>
      <c r="M78" s="6">
        <f t="shared" si="4"/>
        <v>0.2093436763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customHeight="1">
      <c r="A79" s="6" t="s">
        <v>16</v>
      </c>
      <c r="B79" s="7" t="s">
        <v>26</v>
      </c>
      <c r="C79" s="6" t="s">
        <v>27</v>
      </c>
      <c r="D79" s="6" t="s">
        <v>29</v>
      </c>
      <c r="E79" s="6">
        <v>71.0</v>
      </c>
      <c r="F79" s="6">
        <f t="shared" si="7"/>
        <v>70</v>
      </c>
      <c r="G79" s="6">
        <v>74.0</v>
      </c>
      <c r="H79" s="6">
        <v>0.135624543</v>
      </c>
      <c r="I79" s="6">
        <v>70.93295452</v>
      </c>
      <c r="J79" s="6">
        <f t="shared" si="1"/>
        <v>35.46647726</v>
      </c>
      <c r="K79" s="8">
        <f t="shared" si="2"/>
        <v>4</v>
      </c>
      <c r="L79" s="6">
        <f t="shared" si="3"/>
        <v>0.0481012477</v>
      </c>
      <c r="M79" s="6">
        <f t="shared" si="4"/>
        <v>0.1924049908</v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4.25" customHeight="1">
      <c r="A80" s="6" t="s">
        <v>16</v>
      </c>
      <c r="B80" s="7" t="s">
        <v>26</v>
      </c>
      <c r="C80" s="6" t="s">
        <v>27</v>
      </c>
      <c r="D80" s="6" t="s">
        <v>29</v>
      </c>
      <c r="E80" s="6">
        <v>72.0</v>
      </c>
      <c r="F80" s="6">
        <f t="shared" si="7"/>
        <v>74</v>
      </c>
      <c r="G80" s="6">
        <v>78.0</v>
      </c>
      <c r="H80" s="6">
        <v>0.166707816</v>
      </c>
      <c r="I80" s="6">
        <v>68.0866426</v>
      </c>
      <c r="J80" s="6">
        <f t="shared" si="1"/>
        <v>34.0433213</v>
      </c>
      <c r="K80" s="8">
        <f t="shared" si="2"/>
        <v>4</v>
      </c>
      <c r="L80" s="6">
        <f t="shared" si="3"/>
        <v>0.05675287743</v>
      </c>
      <c r="M80" s="6">
        <f t="shared" si="4"/>
        <v>0.2270115097</v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4.25" customHeight="1">
      <c r="A81" s="6" t="s">
        <v>16</v>
      </c>
      <c r="B81" s="7" t="s">
        <v>26</v>
      </c>
      <c r="C81" s="6" t="s">
        <v>27</v>
      </c>
      <c r="D81" s="6" t="s">
        <v>29</v>
      </c>
      <c r="E81" s="6">
        <v>73.0</v>
      </c>
      <c r="F81" s="6">
        <f t="shared" si="7"/>
        <v>78</v>
      </c>
      <c r="G81" s="6">
        <v>82.0</v>
      </c>
      <c r="H81" s="6">
        <v>0.121480643</v>
      </c>
      <c r="I81" s="6">
        <v>66.20929491</v>
      </c>
      <c r="J81" s="6">
        <f t="shared" si="1"/>
        <v>33.10464746</v>
      </c>
      <c r="K81" s="8">
        <f t="shared" si="2"/>
        <v>4</v>
      </c>
      <c r="L81" s="6">
        <f t="shared" si="3"/>
        <v>0.04021573859</v>
      </c>
      <c r="M81" s="6">
        <f t="shared" si="4"/>
        <v>0.1608629544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4.25" customHeight="1">
      <c r="A82" s="6" t="s">
        <v>16</v>
      </c>
      <c r="B82" s="7" t="s">
        <v>26</v>
      </c>
      <c r="C82" s="6" t="s">
        <v>27</v>
      </c>
      <c r="D82" s="6" t="s">
        <v>29</v>
      </c>
      <c r="E82" s="6">
        <v>74.0</v>
      </c>
      <c r="F82" s="6">
        <f t="shared" si="7"/>
        <v>82</v>
      </c>
      <c r="G82" s="6">
        <v>86.0</v>
      </c>
      <c r="H82" s="6">
        <v>0.137376187</v>
      </c>
      <c r="I82" s="6">
        <v>58.30011019</v>
      </c>
      <c r="J82" s="6">
        <f t="shared" si="1"/>
        <v>29.1500551</v>
      </c>
      <c r="K82" s="8">
        <f t="shared" si="2"/>
        <v>4</v>
      </c>
      <c r="L82" s="6">
        <f t="shared" si="3"/>
        <v>0.0400452342</v>
      </c>
      <c r="M82" s="6">
        <f t="shared" si="4"/>
        <v>0.1601809368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4.25" customHeight="1">
      <c r="A83" s="9" t="s">
        <v>16</v>
      </c>
      <c r="B83" s="10" t="s">
        <v>26</v>
      </c>
      <c r="C83" s="9" t="s">
        <v>27</v>
      </c>
      <c r="D83" s="9" t="s">
        <v>29</v>
      </c>
      <c r="E83" s="9">
        <v>75.0</v>
      </c>
      <c r="F83" s="9">
        <f t="shared" si="7"/>
        <v>86</v>
      </c>
      <c r="G83" s="9">
        <v>87.5</v>
      </c>
      <c r="H83" s="9">
        <v>0.240134409</v>
      </c>
      <c r="I83" s="9">
        <v>7.231543624</v>
      </c>
      <c r="J83" s="9">
        <f t="shared" si="1"/>
        <v>3.615771812</v>
      </c>
      <c r="K83" s="11">
        <f t="shared" si="2"/>
        <v>1.5</v>
      </c>
      <c r="L83" s="9">
        <f t="shared" si="3"/>
        <v>0.008682712272</v>
      </c>
      <c r="M83" s="9">
        <f t="shared" si="4"/>
        <v>0.01302406841</v>
      </c>
      <c r="N83" s="9"/>
      <c r="O83" s="9"/>
      <c r="P83" s="9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8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8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8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8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8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8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8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8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8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8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8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8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8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8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8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8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4.2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8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4.2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8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4.2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8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4.2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8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4.2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8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4.2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8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4.2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8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4.2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8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4.2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8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4.2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8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4.2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8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4.2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8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4.2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8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4.2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8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4.2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8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4.2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8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4.2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8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4.2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8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4.2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8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4.2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8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4.2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8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4.2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8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4.2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8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4.2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8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4.2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8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4.2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8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4.2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8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4.2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8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4.2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8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4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8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4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8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4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8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4.2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8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4.2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8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8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4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8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4.2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8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4.2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8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4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8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4.2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8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4.2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8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4.2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8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4.2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8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4.2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8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4.2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8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4.2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8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4.2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8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4.2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8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4.2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8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4.2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8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4.2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8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4.2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8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4.2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8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4.2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8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4.2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8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4.2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8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4.2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8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4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8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4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8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4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8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4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8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4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8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4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8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4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8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4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8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4.2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8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4.2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8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4.2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8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4.2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8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4.2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8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4.2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8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4.2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8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4.2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8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4.2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8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4.2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8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4.2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8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4.2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8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4.2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8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4.2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8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4.2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8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4.2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8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4.2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8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4.2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8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4.2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8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4.2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8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4.2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8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4.2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8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4.2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8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4.2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8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4.2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8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4.2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8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4.2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8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4.2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8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4.2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8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4.2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8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4.2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8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4.2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8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4.2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8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8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8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8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4.2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8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8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8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4.2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8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4.2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8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4.2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8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8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8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4.2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8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4.2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8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4.2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8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4.2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8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8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4.2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8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4.2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8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8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8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8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8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8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8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8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4.2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8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4.2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8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8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8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8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4.2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8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4.2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8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4.2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8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4.2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8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4.2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8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4.2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8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8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4.2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8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4.2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8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4.2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8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8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8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8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4.2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8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4.2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8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4.2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8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4.2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8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4.2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8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4.2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8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4.2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8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4.2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8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4.2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8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4.2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8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4.2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8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4.2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8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4.2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8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4.2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8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4.2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8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4.2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8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4.2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8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4.2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8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4.2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8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4.2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8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4.2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8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4.2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8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4.2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8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4.2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8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4.2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8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4.2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8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4.2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8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4.2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8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8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8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8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4.2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8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8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4.2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8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4.2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8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4.2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8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4.2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8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8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4.2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8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4.2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8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4.2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8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4.2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8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8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8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8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4.2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8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4.2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8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4.2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8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4.2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8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4.2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8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4.2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8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4.2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8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4.2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8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4.2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8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4.2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8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4.2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8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4.2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8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4.2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8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4.2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8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4.2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8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4.2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8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4.2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8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4.2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8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4.2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8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4.2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8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4.2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8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4.2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8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4.2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8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4.2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8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4.2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8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4.2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8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4.2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8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4.2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8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4.2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8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4.2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8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4.2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8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4.2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8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4.2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8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4.2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8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4.2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8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4.2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8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4.2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8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4.2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8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4.2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8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4.2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8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4.2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8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4.2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8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4.2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8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4.2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8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4.2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8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4.2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8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4.2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8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4.2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8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4.2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8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4.2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8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4.2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8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4.2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8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4.2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8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4.2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8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4.2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8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4.2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8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4.2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8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4.2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8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4.2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8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4.2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8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4.2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8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4.2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8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4.2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8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4.2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8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4.2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8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4.2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8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4.2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8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4.2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8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4.2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8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4.2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8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4.2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8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4.2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8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4.2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8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4.2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8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4.2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8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4.2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8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4.2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8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4.2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8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4.2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8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4.2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8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4.2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8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4.2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8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4.2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8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4.2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8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4.2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8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4.2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8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4.2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8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4.2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8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4.2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8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4.2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8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4.2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8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4.2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8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4.2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8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4.2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8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4.2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8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4.2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8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4.2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8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4.2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8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4.2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8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4.2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8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4.2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8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4.2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8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4.2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8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4.2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8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4.2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8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4.2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8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4.2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8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4.2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8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4.2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8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4.2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8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4.2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8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4.2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8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4.2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8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4.2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8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4.2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8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4.2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8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4.2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8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4.2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8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4.2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8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4.2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8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4.2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8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4.2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8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4.2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8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4.2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8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4.2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8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4.2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8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4.2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8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4.2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8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4.2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8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4.2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8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4.2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8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4.2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8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4.2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8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4.2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8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4.2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8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4.2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8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4.2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8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4.2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8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4.2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8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4.2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8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4.2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8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4.2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8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4.2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8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4.2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8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4.2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8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4.2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8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4.2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8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4.2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8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4.2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8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4.2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8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4.2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8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4.2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8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4.2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8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4.2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8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4.2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8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4.2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8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4.2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8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4.2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8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4.2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8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4.2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8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4.2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8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4.2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8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4.2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8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4.2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8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4.2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8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4.2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8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4.2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8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4.2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8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4.2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8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4.2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8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4.2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8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4.2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8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4.2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8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4.2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8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4.2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8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4.2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8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4.2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8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4.2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8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4.2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8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4.2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8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4.2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8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4.2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8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4.2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8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4.2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8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4.2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8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4.2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8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4.2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8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4.2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8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4.2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8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4.2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8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4.2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8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4.2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8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4.2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8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4.2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8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4.2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8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4.2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8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4.2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8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4.2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8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4.2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8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4.2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8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4.2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8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4.2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8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4.2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8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4.2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8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4.2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8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4.2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8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4.2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8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4.2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8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4.2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8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4.2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8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4.2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8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4.2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8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4.2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8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4.2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8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4.2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8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4.2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8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4.2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8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4.2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8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4.2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8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4.2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8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4.2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8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4.2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8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4.2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8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4.2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8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4.2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8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4.2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8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4.2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8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4.2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8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4.2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8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4.2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8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4.2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8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4.2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8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4.2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8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4.2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8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4.2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8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4.2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8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4.2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8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4.2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8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4.2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8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4.2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8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4.2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8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4.2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8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4.2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8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4.2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8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4.2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8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4.2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8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4.2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8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4.2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8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4.2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8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4.2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8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4.2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8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4.2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8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4.2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8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4.2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8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4.2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8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4.2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8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4.2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8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8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8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8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8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8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8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8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8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8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8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8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8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8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8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8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8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8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8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8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8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8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8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8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8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8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8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8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8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8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8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8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8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8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8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8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8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8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8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8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8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8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8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8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8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8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8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8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8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8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8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8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8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8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8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8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8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8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8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8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8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8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8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8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8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8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8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8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8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8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8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8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8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8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8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8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8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8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8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8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8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8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8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8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8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8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8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8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8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8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8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8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8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8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8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8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8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8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8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8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8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8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8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8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8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8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8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8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8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8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8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8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8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8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8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8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8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8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8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8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8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8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8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8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8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8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8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8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8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8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8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8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8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8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8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8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8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8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8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8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8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8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8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8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8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8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8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8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8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8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8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8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8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8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8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8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8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8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8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8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8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8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8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8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8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8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8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8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8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8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8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8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8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8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8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8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8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8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8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8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8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8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8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8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8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8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8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8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8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8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8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8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8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8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8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8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8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8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8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8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8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8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8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8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8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8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8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8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8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8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8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8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8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8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8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8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8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8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8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8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8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8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8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8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8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8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8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8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8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8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8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8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8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8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8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8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8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8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8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8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8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8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8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8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8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8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8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8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8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8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8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8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8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8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8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8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8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8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8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8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8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8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8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8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8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8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8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8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8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8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8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8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8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8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8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8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8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8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8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8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8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8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8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8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8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8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8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8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8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8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8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8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8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8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8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8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8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8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8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8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8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8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8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8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8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8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8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8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8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8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8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8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8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8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8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8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8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8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8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8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8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8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8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8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8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8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8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8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8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8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8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8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8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8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8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8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8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8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8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8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8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8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8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8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8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8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8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8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8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8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8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8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8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8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8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8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8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8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8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8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8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8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8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8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8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8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8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8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8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8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8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8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8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8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8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8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8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8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8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8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8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8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8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8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8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8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8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8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8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8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8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8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8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8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8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8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8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8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8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8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8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8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8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8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8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8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8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8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8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8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8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8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8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8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8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8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8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8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8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8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8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8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8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8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8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8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8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8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8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8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8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8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8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8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8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8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8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8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8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8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8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8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8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8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8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8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8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8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8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8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8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8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8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8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8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8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8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8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8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8.71"/>
    <col customWidth="1" min="3" max="3" width="14.14"/>
    <col customWidth="1" min="4" max="4" width="30.57"/>
    <col customWidth="1" min="5" max="5" width="11.86"/>
    <col customWidth="1" min="6" max="26" width="8.71"/>
  </cols>
  <sheetData>
    <row r="1" ht="14.25" customHeight="1">
      <c r="A1" s="5" t="s">
        <v>30</v>
      </c>
      <c r="B1" s="5" t="s">
        <v>31</v>
      </c>
      <c r="C1" s="5" t="s">
        <v>32</v>
      </c>
      <c r="D1" s="15" t="s">
        <v>33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16" t="s">
        <v>16</v>
      </c>
      <c r="B2" s="16" t="s">
        <v>18</v>
      </c>
      <c r="C2" s="16">
        <v>100.0</v>
      </c>
      <c r="D2" s="17">
        <f>'Sample core data'!P2*'Sample site data'!C2</f>
        <v>5461.585256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14.25" customHeight="1">
      <c r="A3" s="16" t="s">
        <v>16</v>
      </c>
      <c r="B3" s="16" t="s">
        <v>22</v>
      </c>
      <c r="C3" s="16">
        <v>100.0</v>
      </c>
      <c r="D3" s="18">
        <f>'Sample core data'!P26*'Sample site data'!C3</f>
        <v>7424.818652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14.25" customHeight="1">
      <c r="A4" s="19" t="s">
        <v>16</v>
      </c>
      <c r="B4" s="19" t="s">
        <v>27</v>
      </c>
      <c r="C4" s="19">
        <v>100.0</v>
      </c>
      <c r="D4" s="20">
        <f>'Sample core data'!P61*'Sample site data'!C4</f>
        <v>4160.851443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4.25" customHeight="1">
      <c r="A5" s="21" t="s">
        <v>34</v>
      </c>
      <c r="B5" s="21"/>
      <c r="C5" s="21">
        <f t="shared" ref="C5:D5" si="1">SUM(C2:C4)</f>
        <v>300</v>
      </c>
      <c r="D5" s="22">
        <f t="shared" si="1"/>
        <v>17047.25535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4.2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4.2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4.2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4.2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4.2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4.2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4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14.25" customHeigh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14.25" customHeight="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4.2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14.25" customHeigh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4.2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14.2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14.25" customHeight="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14.25" customHeight="1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4.2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14.2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4.2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4.2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4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14.2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4.2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14.2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4.2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4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4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4.2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4.2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4.2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4.2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4.2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4.2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4.2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14.2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4.2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4.2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4.2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4.2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4.2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ht="14.2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ht="14.2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t="14.2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ht="14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ht="14.2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ht="14.2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ht="14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ht="14.2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ht="14.2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ht="14.2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ht="14.2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ht="14.2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ht="14.2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ht="14.2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ht="14.2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ht="14.2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ht="14.2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ht="14.2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ht="14.2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ht="14.2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ht="14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ht="14.2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ht="14.2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ht="14.2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ht="14.2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ht="14.2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ht="14.2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ht="14.2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ht="14.2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ht="14.2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ht="14.2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ht="14.2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ht="14.2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ht="14.2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ht="14.2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ht="14.2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ht="14.2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ht="14.2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ht="14.2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ht="14.2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ht="14.2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ht="14.2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ht="14.2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ht="14.2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ht="14.2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ht="14.2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ht="14.2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ht="14.2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ht="14.2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ht="14.2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ht="14.2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ht="14.2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ht="14.2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ht="14.2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ht="14.2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ht="14.2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ht="14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ht="14.2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ht="14.2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ht="14.2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ht="14.2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ht="14.2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ht="14.2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ht="14.2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ht="14.2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ht="14.2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ht="14.2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ht="14.2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ht="14.2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ht="14.2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ht="14.2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ht="14.2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ht="14.2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ht="14.2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ht="14.2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ht="14.2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ht="14.2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ht="14.2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ht="14.2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ht="14.2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ht="14.2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ht="14.2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ht="14.2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ht="14.2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ht="14.2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ht="14.2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ht="14.2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ht="14.2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ht="14.2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ht="14.2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ht="14.2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ht="14.2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ht="14.2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ht="14.2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ht="14.2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ht="14.2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ht="14.2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ht="14.2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ht="14.2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ht="14.2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ht="14.2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ht="14.2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ht="14.2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ht="14.2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ht="14.2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ht="14.2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ht="14.2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ht="14.2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ht="14.2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ht="14.2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ht="14.2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ht="14.2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ht="14.2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ht="14.2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ht="14.2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ht="14.2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ht="14.2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ht="14.2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ht="14.2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ht="14.2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ht="14.2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ht="14.2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ht="14.2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ht="14.2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ht="14.2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ht="14.2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ht="14.2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ht="14.2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ht="14.2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ht="14.2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ht="14.2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ht="14.2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ht="14.2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ht="14.2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ht="14.2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ht="14.2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ht="14.2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ht="14.2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ht="14.2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ht="14.2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ht="14.2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ht="14.2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ht="14.2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ht="14.2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ht="14.2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ht="14.2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ht="14.2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ht="14.2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ht="14.2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ht="14.2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ht="14.2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ht="14.2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ht="14.2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ht="14.2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ht="14.2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ht="14.2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ht="14.2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ht="14.2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ht="14.2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ht="14.2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ht="14.2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ht="14.2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ht="14.2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ht="14.2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ht="14.2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ht="14.2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ht="14.2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ht="14.2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ht="14.2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ht="14.2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ht="14.2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ht="14.2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ht="14.2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ht="14.2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ht="14.2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ht="14.2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ht="14.2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ht="14.2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ht="14.2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ht="14.2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ht="14.2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ht="14.2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ht="14.2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ht="14.2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ht="14.2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ht="14.2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ht="14.2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ht="14.2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ht="14.2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ht="14.2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ht="14.2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ht="14.2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ht="14.2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ht="14.2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ht="14.2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ht="14.2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ht="14.2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ht="14.2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ht="14.2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ht="14.2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ht="14.2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ht="14.2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ht="14.2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ht="14.2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ht="14.2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ht="14.2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ht="14.2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ht="14.2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ht="14.2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ht="14.2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ht="14.2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ht="14.2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ht="14.2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ht="14.2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ht="14.2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ht="14.2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ht="14.2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ht="14.2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ht="14.2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ht="14.2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ht="14.2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ht="14.2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ht="14.2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ht="14.2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ht="14.2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ht="14.2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ht="14.2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ht="14.2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ht="14.2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ht="14.2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ht="14.2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ht="14.2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ht="14.2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ht="14.2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ht="14.2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ht="14.2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ht="14.2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ht="14.2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ht="14.2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ht="14.2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ht="14.2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ht="14.2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ht="14.2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ht="14.2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ht="14.2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ht="14.2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ht="14.2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ht="14.2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ht="14.2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ht="14.2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ht="14.2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ht="14.2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ht="14.2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ht="14.2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ht="14.2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ht="14.2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ht="14.2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ht="14.2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ht="14.2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ht="14.2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ht="14.2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ht="14.2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ht="14.2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ht="14.2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ht="14.2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ht="14.2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ht="14.2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ht="14.2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ht="14.2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ht="14.2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ht="14.2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ht="14.2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ht="14.2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ht="14.2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ht="14.2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ht="14.2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ht="14.2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ht="14.2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ht="14.2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ht="14.2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ht="14.2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ht="14.2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ht="14.2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ht="14.2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ht="14.2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ht="14.2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ht="14.2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ht="14.2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ht="14.2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ht="14.2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ht="14.2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ht="14.2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ht="14.2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ht="14.2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ht="14.2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ht="14.2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ht="14.2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ht="14.2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ht="14.2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ht="14.2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ht="14.2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ht="14.2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ht="14.2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ht="14.2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ht="14.2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ht="14.2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ht="14.2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ht="14.2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ht="14.2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ht="14.2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ht="14.2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ht="14.2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ht="14.2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ht="14.2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ht="14.2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ht="14.2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ht="14.2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ht="14.2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ht="14.2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ht="14.2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ht="14.2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ht="14.2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ht="14.2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ht="14.2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ht="14.2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ht="14.2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ht="14.2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ht="14.2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ht="14.2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ht="14.2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ht="14.2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ht="14.2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ht="14.2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ht="14.2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ht="14.2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ht="14.2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ht="14.2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ht="14.2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ht="14.2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ht="14.2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ht="14.2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ht="14.2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ht="14.2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ht="14.2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ht="14.2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ht="14.2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ht="14.2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ht="14.2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ht="14.2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ht="14.2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ht="14.2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ht="14.2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ht="14.2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ht="14.2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ht="14.2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ht="14.2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ht="14.2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ht="14.2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ht="14.2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ht="14.2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ht="14.2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ht="14.2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ht="14.2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ht="14.2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ht="14.2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ht="14.2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ht="14.2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ht="14.2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ht="14.2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ht="14.2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ht="14.2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ht="14.2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ht="14.2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ht="14.2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ht="14.2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ht="14.2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ht="14.2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ht="14.2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ht="14.2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ht="14.2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ht="14.2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ht="14.2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ht="14.2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ht="14.2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ht="14.2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ht="14.2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ht="14.2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ht="14.2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ht="14.2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ht="14.2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ht="14.2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ht="14.2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ht="14.2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ht="14.2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ht="14.2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ht="14.2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ht="14.2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ht="14.2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ht="14.2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ht="14.2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ht="14.2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ht="14.2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ht="14.2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ht="14.2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ht="14.2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ht="14.2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ht="14.2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ht="14.2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ht="14.2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ht="14.2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ht="14.2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ht="14.2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ht="14.2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ht="14.2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ht="14.2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ht="14.2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ht="14.2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ht="14.2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ht="14.2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ht="14.2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ht="14.2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ht="14.2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ht="14.2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ht="14.2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ht="14.2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ht="14.2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ht="14.2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ht="14.2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ht="14.2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ht="14.2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ht="14.2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ht="14.2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ht="14.2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ht="14.2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ht="14.2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ht="14.2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ht="14.2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ht="14.2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ht="14.2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ht="14.2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ht="14.2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ht="14.2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ht="14.2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ht="14.2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ht="14.2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ht="14.2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ht="14.2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ht="14.2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ht="14.2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ht="14.2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ht="14.2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ht="14.2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ht="14.2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ht="14.2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ht="14.2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ht="14.2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ht="14.2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ht="14.2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ht="14.2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ht="14.2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ht="14.2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ht="14.2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ht="14.2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ht="14.2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ht="14.2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ht="14.2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ht="14.2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ht="14.2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ht="14.2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ht="14.2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ht="14.2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ht="14.2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ht="14.2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ht="14.2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ht="14.2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ht="14.2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ht="14.2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ht="14.2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ht="14.2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ht="14.2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ht="14.2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ht="14.2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ht="14.2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ht="14.2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ht="14.2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ht="14.2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ht="14.2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ht="14.2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ht="14.2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ht="14.2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ht="14.2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ht="14.2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ht="14.2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ht="14.2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ht="14.2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ht="14.2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ht="14.2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ht="14.2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ht="14.2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ht="14.2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ht="14.2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ht="14.2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ht="14.2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ht="14.2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ht="14.2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ht="14.2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ht="14.2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ht="14.2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ht="14.2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ht="14.2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ht="14.2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ht="14.2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ht="14.2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ht="14.2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ht="14.2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ht="14.2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ht="14.2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ht="14.2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ht="14.2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ht="14.2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ht="14.2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ht="14.2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ht="14.2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ht="14.2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ht="14.2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ht="14.2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ht="14.2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ht="14.2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ht="14.2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ht="14.2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ht="14.2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ht="14.2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ht="14.2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ht="14.2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ht="14.2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ht="14.2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ht="14.2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ht="14.2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ht="14.2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ht="14.2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ht="14.2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ht="14.2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ht="14.2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ht="14.2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ht="14.2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ht="14.2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ht="14.2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ht="14.2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ht="14.2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ht="14.2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ht="14.2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ht="14.2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ht="14.2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ht="14.2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ht="14.2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ht="14.2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ht="14.2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ht="14.2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ht="14.2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ht="14.2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ht="14.2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ht="14.2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ht="14.2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ht="14.2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ht="14.2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ht="14.2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ht="14.2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ht="14.2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ht="14.2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ht="14.2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ht="14.2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ht="14.2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ht="14.2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ht="14.2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ht="14.2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ht="14.2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ht="14.2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ht="14.2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ht="14.2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ht="14.2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ht="14.2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ht="14.2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ht="14.2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ht="14.2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ht="14.2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ht="14.2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ht="14.2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ht="14.2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ht="14.2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ht="14.2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ht="14.2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ht="14.2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ht="14.2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ht="14.2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ht="14.2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ht="14.2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ht="14.2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ht="14.2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ht="14.2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ht="14.2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ht="14.2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ht="14.2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ht="14.2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ht="14.2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ht="14.2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ht="14.2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ht="14.2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ht="14.2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ht="14.2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ht="14.2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ht="14.2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ht="14.2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ht="14.2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ht="14.2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ht="14.2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ht="14.2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ht="14.2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ht="14.2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ht="14.2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ht="14.2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ht="14.2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ht="14.2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ht="14.2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ht="14.2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ht="14.2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ht="14.2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ht="14.2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ht="14.2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ht="14.2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ht="14.2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ht="14.2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ht="14.2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ht="14.2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ht="14.2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ht="14.2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ht="14.2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ht="14.2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ht="14.2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ht="14.2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ht="14.2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ht="14.2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ht="14.2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ht="14.2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ht="14.2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ht="14.2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ht="14.2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ht="14.2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ht="14.2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ht="14.2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ht="14.2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ht="14.2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ht="14.2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ht="14.2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ht="14.2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ht="14.2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ht="14.2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ht="14.2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ht="14.2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ht="14.2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ht="14.2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ht="14.2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ht="14.2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ht="14.2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ht="14.2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ht="14.2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ht="14.2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ht="14.2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ht="14.2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ht="14.2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ht="14.2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ht="14.2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ht="14.2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ht="14.2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ht="14.2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ht="14.2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ht="14.2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ht="14.2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ht="14.2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ht="14.2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ht="14.2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ht="14.2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ht="14.2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ht="14.2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ht="14.2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ht="14.2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ht="14.2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ht="14.2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ht="14.2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ht="14.2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ht="14.2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ht="14.2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ht="14.2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ht="14.2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ht="14.2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ht="14.2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ht="14.2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ht="14.2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ht="14.2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ht="14.2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ht="14.2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ht="14.2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ht="14.2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ht="14.2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ht="14.2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ht="14.2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ht="14.2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ht="14.2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ht="14.2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ht="14.2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ht="14.2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ht="14.2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ht="14.2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ht="14.2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ht="14.2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ht="14.2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ht="14.2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ht="14.2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ht="14.2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ht="14.2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ht="14.2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ht="14.2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ht="14.2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ht="14.2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ht="14.2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ht="14.2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ht="14.2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ht="14.2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ht="14.2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ht="14.2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ht="14.2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ht="14.2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ht="14.2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ht="14.2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ht="14.2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ht="14.2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ht="14.2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ht="14.2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ht="14.2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ht="14.2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ht="14.2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ht="14.2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ht="14.2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ht="14.2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ht="14.2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ht="14.2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ht="14.2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ht="14.2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ht="14.2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ht="14.2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ht="14.2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ht="14.2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ht="14.2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ht="14.2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ht="14.2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ht="14.2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ht="14.2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ht="14.2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ht="14.2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ht="14.2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ht="14.2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ht="14.2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ht="14.2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ht="14.2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ht="14.2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ht="14.2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ht="14.2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ht="14.2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ht="14.2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ht="14.2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ht="14.2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ht="14.2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ht="14.2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ht="14.2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ht="14.2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ht="14.2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ht="14.2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ht="14.2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ht="14.2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ht="14.2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ht="14.2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ht="14.2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ht="14.2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ht="14.2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ht="14.2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ht="14.2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ht="14.2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ht="14.2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ht="14.2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ht="14.2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ht="14.2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ht="14.2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ht="14.2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ht="14.2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ht="14.2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ht="14.2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ht="14.2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ht="14.2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ht="14.2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ht="14.2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ht="14.2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ht="14.2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ht="14.2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ht="14.2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ht="14.2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ht="14.2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ht="14.2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ht="14.2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ht="14.2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ht="14.2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ht="14.2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ht="14.2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ht="14.2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ht="14.2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ht="14.2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ht="14.2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ht="14.2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ht="14.2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ht="14.2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ht="14.2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ht="14.2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ht="14.2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ht="14.2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ht="14.2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ht="14.2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ht="14.2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ht="14.2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ht="14.2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ht="14.2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ht="14.2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ht="14.2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ht="14.2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ht="14.2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ht="14.2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ht="14.2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ht="14.2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ht="14.2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ht="14.2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ht="14.2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ht="14.2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ht="14.2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ht="14.2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ht="14.2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ht="14.2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ht="14.2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ht="14.2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ht="14.2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ht="14.2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ht="14.2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ht="14.2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ht="14.2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ht="14.2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ht="14.2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ht="14.2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ht="14.2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ht="14.2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ht="14.2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ht="14.2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ht="14.2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ht="14.2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ht="14.2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ht="14.2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ht="14.2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ht="14.2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ht="14.2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ht="14.2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ht="14.2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ht="14.2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ht="14.2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ht="14.2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ht="14.2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ht="14.2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ht="14.2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ht="14.2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ht="14.2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ht="14.2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ht="14.2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ht="14.2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ht="14.2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ht="14.2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ht="14.2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ht="14.2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ht="14.2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ht="14.2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ht="14.2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ht="14.2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ht="14.2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ht="14.2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ht="14.2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ht="14.2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ht="14.2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ht="14.2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ht="14.2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ht="14.2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ht="14.2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ht="14.2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ht="14.2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ht="14.2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ht="14.2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ht="14.2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ht="14.2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ht="14.2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ht="14.2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ht="14.2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ht="14.2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ht="14.2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ht="14.2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ht="14.2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ht="14.2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ht="14.2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ht="14.2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ht="14.2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ht="14.2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ht="14.2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ht="14.2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ht="14.2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ht="14.2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ht="14.2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ht="14.2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ht="14.2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ht="14.2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ht="14.2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ht="14.2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ht="14.2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ht="14.2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ht="14.2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ht="14.2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ht="14.2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ht="14.2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ht="14.2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ht="14.2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ht="14.2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ht="14.2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ht="14.2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ht="14.2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ht="14.2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ht="14.2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ht="14.2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ht="14.2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ht="14.2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ht="14.2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ht="14.2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ht="14.2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ht="14.2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ht="14.2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ht="14.2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ht="14.2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ht="14.2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ht="14.2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ht="14.2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ht="14.2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ht="14.2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ht="14.2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ht="14.2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ht="14.2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ht="14.2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ht="14.2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18.86"/>
    <col customWidth="1" min="3" max="4" width="30.57"/>
    <col customWidth="1" min="5" max="26" width="8.71"/>
  </cols>
  <sheetData>
    <row r="1" ht="14.25" customHeight="1">
      <c r="A1" s="5" t="s">
        <v>0</v>
      </c>
      <c r="B1" s="5" t="s">
        <v>35</v>
      </c>
      <c r="C1" s="23" t="s">
        <v>36</v>
      </c>
      <c r="D1" s="23" t="s">
        <v>37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14.25" customHeight="1">
      <c r="A2" s="24" t="s">
        <v>16</v>
      </c>
      <c r="B2" s="25">
        <v>955275.0</v>
      </c>
      <c r="C2" s="24">
        <f>'Sample site data'!D5/'Sample site data'!C5</f>
        <v>56.8241845</v>
      </c>
      <c r="D2" s="24">
        <f>C2*B2</f>
        <v>54282722.85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